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65" firstSheet="4" activeTab="8"/>
  </bookViews>
  <sheets>
    <sheet name="2021年收入表" sheetId="1" r:id="rId1"/>
    <sheet name="2021年支出明细表" sheetId="2" r:id="rId2"/>
    <sheet name="税收返还和转移支付" sheetId="3" r:id="rId3"/>
    <sheet name="2021年一般预算平衡表" sheetId="4" r:id="rId4"/>
    <sheet name="2021年基金预算平衡表" sheetId="5" r:id="rId5"/>
    <sheet name="2021年国资预算" sheetId="6" r:id="rId6"/>
    <sheet name="2021年社保基金预算" sheetId="7" r:id="rId7"/>
    <sheet name="三公" sheetId="8" r:id="rId8"/>
    <sheet name="债务" sheetId="9" r:id="rId9"/>
  </sheets>
  <definedNames>
    <definedName name="_xlnm.Print_Area" localSheetId="3">'2021年一般预算平衡表'!$A$1:$D$46</definedName>
    <definedName name="_xlnm.Print_Titles" localSheetId="3">'2021年一般预算平衡表'!$4:$4</definedName>
    <definedName name="_xlnm.Print_Titles" localSheetId="4">'2021年基金预算平衡表'!$4:$4</definedName>
    <definedName name="_xlnm.Print_Titles" localSheetId="1">'2021年支出明细表'!$3:$5</definedName>
    <definedName name="_xlnm._FilterDatabase" localSheetId="1" hidden="1">'2021年支出明细表'!$A$5:$M$280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<sst xmlns="http://schemas.openxmlformats.org/spreadsheetml/2006/main" count="807" uniqueCount="500">
  <si>
    <t>2021年蓝山县一般公共预算收入预算表</t>
  </si>
  <si>
    <t xml:space="preserve">单位：万元 </t>
  </si>
  <si>
    <t>项目</t>
  </si>
  <si>
    <t>2020年
完成数</t>
  </si>
  <si>
    <t>2021年
预算数</t>
  </si>
  <si>
    <t>与上年完成数比较</t>
  </si>
  <si>
    <t>增减额</t>
  </si>
  <si>
    <t>增减%</t>
  </si>
  <si>
    <t>一、税收收入</t>
  </si>
  <si>
    <t xml:space="preserve"> 1.增值税</t>
  </si>
  <si>
    <t>其中:改征增值税</t>
  </si>
  <si>
    <t xml:space="preserve"> 2.企业所得税</t>
  </si>
  <si>
    <t xml:space="preserve"> 3.个人所得税</t>
  </si>
  <si>
    <r>
      <t xml:space="preserve"> 4</t>
    </r>
    <r>
      <rPr>
        <b/>
        <sz val="12"/>
        <rFont val="楷体_GB2312"/>
        <family val="3"/>
      </rPr>
      <t>.</t>
    </r>
    <r>
      <rPr>
        <sz val="12"/>
        <rFont val="楷体_GB2312"/>
        <family val="3"/>
      </rPr>
      <t>资源税</t>
    </r>
  </si>
  <si>
    <t xml:space="preserve"> 5.城市维护建设税</t>
  </si>
  <si>
    <t xml:space="preserve"> 6.房产税</t>
  </si>
  <si>
    <t xml:space="preserve"> 7.印花税</t>
  </si>
  <si>
    <r>
      <t xml:space="preserve"> 8</t>
    </r>
    <r>
      <rPr>
        <b/>
        <sz val="12"/>
        <rFont val="楷体_GB2312"/>
        <family val="3"/>
      </rPr>
      <t>.</t>
    </r>
    <r>
      <rPr>
        <sz val="12"/>
        <rFont val="楷体_GB2312"/>
        <family val="3"/>
      </rPr>
      <t>城镇土地使用税</t>
    </r>
  </si>
  <si>
    <t xml:space="preserve"> 9.土地增值税</t>
  </si>
  <si>
    <t xml:space="preserve"> 10.车船税</t>
  </si>
  <si>
    <t xml:space="preserve"> 11.耕地占用税</t>
  </si>
  <si>
    <t xml:space="preserve"> 12.契税</t>
  </si>
  <si>
    <t xml:space="preserve"> 13.烟叶税</t>
  </si>
  <si>
    <t xml:space="preserve"> 14.环保税</t>
  </si>
  <si>
    <t>二、非税收入</t>
  </si>
  <si>
    <t xml:space="preserve"> 1.专项收入</t>
  </si>
  <si>
    <t xml:space="preserve"> 2.行政事业性收费</t>
  </si>
  <si>
    <t xml:space="preserve"> 3.罚没收入</t>
  </si>
  <si>
    <t xml:space="preserve"> 4.国有资本经营收入</t>
  </si>
  <si>
    <t xml:space="preserve"> 5.国有资源（资产）有偿使用收入</t>
  </si>
  <si>
    <t xml:space="preserve"> 6.其他非税收入</t>
  </si>
  <si>
    <t>地方一般公共预算收入合计</t>
  </si>
  <si>
    <t xml:space="preserve">    其中：税收占比</t>
  </si>
  <si>
    <t>上划中央收入</t>
  </si>
  <si>
    <t>上划省级收入</t>
  </si>
  <si>
    <t xml:space="preserve">    一般公共预算收入总计</t>
  </si>
  <si>
    <t xml:space="preserve">      其中：税收收入</t>
  </si>
  <si>
    <t xml:space="preserve">            税收占比</t>
  </si>
  <si>
    <t xml:space="preserve">   税务局</t>
  </si>
  <si>
    <t xml:space="preserve">            非税收入</t>
  </si>
  <si>
    <t xml:space="preserve">   财政局</t>
  </si>
  <si>
    <t>2021年蓝山县一般公共预算支出明细表</t>
  </si>
  <si>
    <t>性质</t>
  </si>
  <si>
    <t>功能科目</t>
  </si>
  <si>
    <t>2020年末财政负担人数</t>
  </si>
  <si>
    <t>年初预算数</t>
  </si>
  <si>
    <t>工资福利支出</t>
  </si>
  <si>
    <t>商品和服务
支出</t>
  </si>
  <si>
    <t>对个人和家庭的补助</t>
  </si>
  <si>
    <t>债务利息及费用支出</t>
  </si>
  <si>
    <t>资本性支出</t>
  </si>
  <si>
    <t>对社会保障基金补助</t>
  </si>
  <si>
    <t>其他支出</t>
  </si>
  <si>
    <t>上级专项追加</t>
  </si>
  <si>
    <t>备注</t>
  </si>
  <si>
    <t>工资福利支出合计</t>
  </si>
  <si>
    <t>商品和服务支出合计</t>
  </si>
  <si>
    <t>对个人和家庭的补助支出合计</t>
  </si>
  <si>
    <t>国内债务
付息</t>
  </si>
  <si>
    <t>其他资本性支出</t>
  </si>
  <si>
    <t>对社会保险基金补助</t>
  </si>
  <si>
    <t>上级专项
合计</t>
  </si>
  <si>
    <t>类级科目</t>
  </si>
  <si>
    <t>一、一般公共服务支出</t>
  </si>
  <si>
    <t>款级科目</t>
  </si>
  <si>
    <t>1、人大事务</t>
  </si>
  <si>
    <t>行政单位</t>
  </si>
  <si>
    <t xml:space="preserve">    人大办</t>
  </si>
  <si>
    <t>2、政协事务</t>
  </si>
  <si>
    <t xml:space="preserve">    政协办</t>
  </si>
  <si>
    <t>3、政府办公厅(室)及相关机构事务</t>
  </si>
  <si>
    <t xml:space="preserve">    政府办</t>
  </si>
  <si>
    <t xml:space="preserve">    行政审批服务局</t>
  </si>
  <si>
    <t>事业单位</t>
  </si>
  <si>
    <t xml:space="preserve">    机关事务服务中心</t>
  </si>
  <si>
    <t xml:space="preserve">    信访局</t>
  </si>
  <si>
    <t xml:space="preserve">    经济开发区管委会</t>
  </si>
  <si>
    <t xml:space="preserve">    乡镇（街道办）</t>
  </si>
  <si>
    <t>4、发展与改革事务</t>
  </si>
  <si>
    <t xml:space="preserve">    发改局</t>
  </si>
  <si>
    <t>5、统计信息事务</t>
  </si>
  <si>
    <t xml:space="preserve">    统计局</t>
  </si>
  <si>
    <t>6、财政事务</t>
  </si>
  <si>
    <t xml:space="preserve">    财政局</t>
  </si>
  <si>
    <t>7、税收事务</t>
  </si>
  <si>
    <t xml:space="preserve">    乡镇烤烟税分成</t>
  </si>
  <si>
    <t xml:space="preserve">    税收征收经费</t>
  </si>
  <si>
    <t>8、审计事务</t>
  </si>
  <si>
    <t xml:space="preserve">    审计局</t>
  </si>
  <si>
    <t>9、人力资源事务</t>
  </si>
  <si>
    <t xml:space="preserve">    编办</t>
  </si>
  <si>
    <t>10、纪检监察事务</t>
  </si>
  <si>
    <t xml:space="preserve">    纪委(监察局)</t>
  </si>
  <si>
    <t xml:space="preserve">    巡察办</t>
  </si>
  <si>
    <t xml:space="preserve">    派驻纪检组</t>
  </si>
  <si>
    <t>11、商贸事务</t>
  </si>
  <si>
    <t xml:space="preserve">    科工局</t>
  </si>
  <si>
    <t xml:space="preserve">    招商事务中心</t>
  </si>
  <si>
    <t>12、知识产权事务</t>
  </si>
  <si>
    <t>13、民族事务</t>
  </si>
  <si>
    <t>14、港澳台侨事务</t>
  </si>
  <si>
    <t xml:space="preserve">    侨联</t>
  </si>
  <si>
    <t>15、档案事务</t>
  </si>
  <si>
    <t xml:space="preserve">    档案馆</t>
  </si>
  <si>
    <t>16、群众团体事务</t>
  </si>
  <si>
    <t xml:space="preserve">    团县委</t>
  </si>
  <si>
    <t xml:space="preserve">    妇联</t>
  </si>
  <si>
    <t xml:space="preserve">    关工委</t>
  </si>
  <si>
    <t xml:space="preserve">    老年大学</t>
  </si>
  <si>
    <t xml:space="preserve">    总工会</t>
  </si>
  <si>
    <t>17、党委办公厅（室）及相关机构事务</t>
  </si>
  <si>
    <t xml:space="preserve">    县委办</t>
  </si>
  <si>
    <t xml:space="preserve">    接待科</t>
  </si>
  <si>
    <t>18、组织事务</t>
  </si>
  <si>
    <t xml:space="preserve">    组织部</t>
  </si>
  <si>
    <t>19、宣传事务</t>
  </si>
  <si>
    <t xml:space="preserve">    宣传部</t>
  </si>
  <si>
    <t>20、统战事务</t>
  </si>
  <si>
    <t xml:space="preserve">    统战部</t>
  </si>
  <si>
    <t>21、其他共产党事务</t>
  </si>
  <si>
    <t xml:space="preserve">    政法委</t>
  </si>
  <si>
    <t xml:space="preserve">    老干部服务中心</t>
  </si>
  <si>
    <t>22、市场监督管理事务</t>
  </si>
  <si>
    <t xml:space="preserve">    市场监督管理局</t>
  </si>
  <si>
    <t xml:space="preserve">    市场服务中心</t>
  </si>
  <si>
    <t>23、其他一般公共服务支出</t>
  </si>
  <si>
    <t xml:space="preserve">    人武部</t>
  </si>
  <si>
    <t xml:space="preserve">    其他一般公共服务支出</t>
  </si>
  <si>
    <t>二、公共安全支出</t>
  </si>
  <si>
    <t>1、武装警察</t>
  </si>
  <si>
    <t xml:space="preserve">    武警中队</t>
  </si>
  <si>
    <t>2、公安</t>
  </si>
  <si>
    <t xml:space="preserve">    公安局</t>
  </si>
  <si>
    <t xml:space="preserve">    交警大队</t>
  </si>
  <si>
    <t xml:space="preserve">    看守所</t>
  </si>
  <si>
    <t>3、检察</t>
  </si>
  <si>
    <t>4、法院</t>
  </si>
  <si>
    <t>5、司法</t>
  </si>
  <si>
    <t xml:space="preserve">    司法局</t>
  </si>
  <si>
    <t>6、国家保密</t>
  </si>
  <si>
    <t>7、其他公共安全支出</t>
  </si>
  <si>
    <t>三、教育支出</t>
  </si>
  <si>
    <t>1、教育管理事务</t>
  </si>
  <si>
    <t xml:space="preserve">    教育局</t>
  </si>
  <si>
    <t>2、普通教育</t>
  </si>
  <si>
    <t>3、职业教育</t>
  </si>
  <si>
    <t xml:space="preserve">    蓝山县职业中专</t>
  </si>
  <si>
    <t>4、特殊教育</t>
  </si>
  <si>
    <t xml:space="preserve">    特殊教育学校</t>
  </si>
  <si>
    <t>5、教师进修及干部继续教育</t>
  </si>
  <si>
    <t xml:space="preserve">    进修学校</t>
  </si>
  <si>
    <t xml:space="preserve">    党校</t>
  </si>
  <si>
    <t>6、教育费附加安排的支出</t>
  </si>
  <si>
    <t>7、其他教育支出</t>
  </si>
  <si>
    <t>四、科学技术支出</t>
  </si>
  <si>
    <t>1、科学技术管理事务</t>
  </si>
  <si>
    <t>2、技术研究与开发</t>
  </si>
  <si>
    <t>3、社会科学</t>
  </si>
  <si>
    <t xml:space="preserve">    党史研究室</t>
  </si>
  <si>
    <t>4、科学技术普及</t>
  </si>
  <si>
    <t xml:space="preserve">    科协</t>
  </si>
  <si>
    <t>5、其他科学技术支出</t>
  </si>
  <si>
    <t>五、文化旅游体育与传媒支出</t>
  </si>
  <si>
    <t>1、文化和旅游</t>
  </si>
  <si>
    <t xml:space="preserve">    文化旅游广电体育局</t>
  </si>
  <si>
    <t xml:space="preserve">    文化市场综合执法大队</t>
  </si>
  <si>
    <t xml:space="preserve">    文联</t>
  </si>
  <si>
    <t>2、文物</t>
  </si>
  <si>
    <t>3、体育</t>
  </si>
  <si>
    <t>4、新闻出版电影</t>
  </si>
  <si>
    <t xml:space="preserve">    电影院</t>
  </si>
  <si>
    <t>5、广播电视</t>
  </si>
  <si>
    <t xml:space="preserve">    融媒体中心（广播电视台）</t>
  </si>
  <si>
    <t>6、其他文化体育与传媒支出</t>
  </si>
  <si>
    <t>六、社会保障和就业支出</t>
  </si>
  <si>
    <t>1、人力资源和社会保障管理事务</t>
  </si>
  <si>
    <t xml:space="preserve">    人社局</t>
  </si>
  <si>
    <t xml:space="preserve">    社会保险服务中心</t>
  </si>
  <si>
    <t xml:space="preserve">    就业服务中心</t>
  </si>
  <si>
    <t>2、民政管理事务</t>
  </si>
  <si>
    <t xml:space="preserve">    民政局</t>
  </si>
  <si>
    <t>3、行政事业单位养老支出</t>
  </si>
  <si>
    <t>4、就业补助</t>
  </si>
  <si>
    <t>5、抚恤</t>
  </si>
  <si>
    <t>6、退役安置</t>
  </si>
  <si>
    <t>7、社会福利</t>
  </si>
  <si>
    <t>8、残疾人事业</t>
  </si>
  <si>
    <t xml:space="preserve">    残联</t>
  </si>
  <si>
    <t>9、红十字事业</t>
  </si>
  <si>
    <t xml:space="preserve">    红十字会</t>
  </si>
  <si>
    <t>10、最低生活保障</t>
  </si>
  <si>
    <t>11、临时救助</t>
  </si>
  <si>
    <t>12、特困人员救助供养</t>
  </si>
  <si>
    <t>13、其他生活救助</t>
  </si>
  <si>
    <t>14、财政对基本养老保险基金的补助</t>
  </si>
  <si>
    <t>15、财政对其他社会保险基金的补助</t>
  </si>
  <si>
    <t>16、退役军人管理事务</t>
  </si>
  <si>
    <t xml:space="preserve">    退役军人事务局</t>
  </si>
  <si>
    <t>17、其他社会保障和就业支出</t>
  </si>
  <si>
    <t>七、卫生健康支出</t>
  </si>
  <si>
    <t>1、卫生健康管理事务</t>
  </si>
  <si>
    <t xml:space="preserve">    卫生健康局</t>
  </si>
  <si>
    <t xml:space="preserve">    计生协会</t>
  </si>
  <si>
    <t>2、公立医院</t>
  </si>
  <si>
    <t xml:space="preserve">    中心医院</t>
  </si>
  <si>
    <t xml:space="preserve">    脑病医院</t>
  </si>
  <si>
    <t>3、基层医疗卫生机构</t>
  </si>
  <si>
    <t>4、公共卫生</t>
  </si>
  <si>
    <t xml:space="preserve">    疾控中心</t>
  </si>
  <si>
    <t xml:space="preserve">    卫生计生综合监督执法局</t>
  </si>
  <si>
    <t xml:space="preserve">    妇幼保健计划生育服务中心</t>
  </si>
  <si>
    <t xml:space="preserve">    其他公共卫生支出</t>
  </si>
  <si>
    <t>5、中医药</t>
  </si>
  <si>
    <t>6、计划生育事务</t>
  </si>
  <si>
    <t>7、行政事业单位医疗</t>
  </si>
  <si>
    <t>8、财政对基本医疗保险基金的补助</t>
  </si>
  <si>
    <t>9、医疗救助</t>
  </si>
  <si>
    <t>10、优抚对象医疗</t>
  </si>
  <si>
    <t>11、医疗保障管理事务</t>
  </si>
  <si>
    <t xml:space="preserve">    医疗保障局</t>
  </si>
  <si>
    <t xml:space="preserve">    医疗保障事务中心</t>
  </si>
  <si>
    <t>12、老龄卫生健康支出</t>
  </si>
  <si>
    <t>13、其他医疗卫生支出</t>
  </si>
  <si>
    <t>八、节能环保支出</t>
  </si>
  <si>
    <t>1、环境保护管理事务</t>
  </si>
  <si>
    <t xml:space="preserve">    市生态环境局蓝山分局</t>
  </si>
  <si>
    <t>2、环境监测与监察</t>
  </si>
  <si>
    <t>3、污染防治</t>
  </si>
  <si>
    <t>4、天然林保护</t>
  </si>
  <si>
    <t>5、退耕还林还草</t>
  </si>
  <si>
    <t>6、能源节约利用</t>
  </si>
  <si>
    <t>7、能源管理事务</t>
  </si>
  <si>
    <t>8、其他节能环保支出</t>
  </si>
  <si>
    <t>九、城乡社区支出</t>
  </si>
  <si>
    <t>1、城乡社区管理事务</t>
  </si>
  <si>
    <t xml:space="preserve">    城市管理和综合执法局</t>
  </si>
  <si>
    <t xml:space="preserve">    文明创建办</t>
  </si>
  <si>
    <t xml:space="preserve">    住房保障服务中心</t>
  </si>
  <si>
    <t xml:space="preserve">    城市基础设施建设融资中心</t>
  </si>
  <si>
    <t>2、城乡社区规划与管理</t>
  </si>
  <si>
    <t xml:space="preserve">    住房和城乡建设局（人防办）</t>
  </si>
  <si>
    <t xml:space="preserve">    城乡规划事务中心</t>
  </si>
  <si>
    <t xml:space="preserve">    土地和房屋征收补偿事务中心</t>
  </si>
  <si>
    <t>3、城乡社区公共设施</t>
  </si>
  <si>
    <t>4、城乡社区环境卫生</t>
  </si>
  <si>
    <t xml:space="preserve">    城市环境卫生和园林绿化服务中心</t>
  </si>
  <si>
    <t>5、建设市场管理与监督</t>
  </si>
  <si>
    <t xml:space="preserve">    质监站</t>
  </si>
  <si>
    <t>6、其他城乡社区支出</t>
  </si>
  <si>
    <t>十、农林水支出</t>
  </si>
  <si>
    <t>1、农业农村</t>
  </si>
  <si>
    <t xml:space="preserve">    农业农村局</t>
  </si>
  <si>
    <t xml:space="preserve">    农机事务中心</t>
  </si>
  <si>
    <t xml:space="preserve">    畜牧水产事务中心</t>
  </si>
  <si>
    <t xml:space="preserve">    农村经营服务站</t>
  </si>
  <si>
    <t xml:space="preserve">    烤烟办</t>
  </si>
  <si>
    <t xml:space="preserve">    原种场</t>
  </si>
  <si>
    <t xml:space="preserve">    黄茅岭茶场</t>
  </si>
  <si>
    <t xml:space="preserve">    园艺场</t>
  </si>
  <si>
    <t>2、林业和草原</t>
  </si>
  <si>
    <t xml:space="preserve">    林业局</t>
  </si>
  <si>
    <t xml:space="preserve">    森林公安局</t>
  </si>
  <si>
    <t xml:space="preserve">    湘江源森林公园管理局</t>
  </si>
  <si>
    <t xml:space="preserve">    荆竹林场</t>
  </si>
  <si>
    <t xml:space="preserve">    浆洞林场</t>
  </si>
  <si>
    <t xml:space="preserve">    南岭林场</t>
  </si>
  <si>
    <t>3、水利</t>
  </si>
  <si>
    <t xml:space="preserve">    水利局</t>
  </si>
  <si>
    <t xml:space="preserve">    毛俊水库建设有限公司</t>
  </si>
  <si>
    <t>4、扶贫</t>
  </si>
  <si>
    <t xml:space="preserve">    扶贫开发办</t>
  </si>
  <si>
    <t>5、农业综合开发</t>
  </si>
  <si>
    <t>6、农村综合改革</t>
  </si>
  <si>
    <t xml:space="preserve">    对村级一事一议的补助</t>
  </si>
  <si>
    <t xml:space="preserve">    对村民委员会和村党支部和补助</t>
  </si>
  <si>
    <t>7、普惠金融发展支出</t>
  </si>
  <si>
    <t>8、目标价格补贴</t>
  </si>
  <si>
    <t>9、其他农林水事务支出</t>
  </si>
  <si>
    <t>十一、交通运输支出</t>
  </si>
  <si>
    <t>1、公路水路运输</t>
  </si>
  <si>
    <t xml:space="preserve">    交通运输局</t>
  </si>
  <si>
    <t xml:space="preserve">    公路建设养护中心</t>
  </si>
  <si>
    <t>2、成品油价格改革对交通运输的补贴</t>
  </si>
  <si>
    <t>3、车辆购置税支出</t>
  </si>
  <si>
    <t>4、其他交通运输支出</t>
  </si>
  <si>
    <t>十二、资源勘探工业信息等支出</t>
  </si>
  <si>
    <t>1、制造业</t>
  </si>
  <si>
    <t xml:space="preserve">    工业企业改制服务办</t>
  </si>
  <si>
    <t>2、国有资产监管</t>
  </si>
  <si>
    <t>3、支持中小企业发展和管理支出</t>
  </si>
  <si>
    <t>4、其他资源勘探电力信息等事务</t>
  </si>
  <si>
    <t>十三、商业服务业等支出</t>
  </si>
  <si>
    <t>1、商业流通事务</t>
  </si>
  <si>
    <t xml:space="preserve">    供销合作联社</t>
  </si>
  <si>
    <t xml:space="preserve">    商业与物资企业改制服务办</t>
  </si>
  <si>
    <t>2、涉外发展服务支出</t>
  </si>
  <si>
    <t>3、其他商业服务业等事务支出</t>
  </si>
  <si>
    <t>十四、金融支出</t>
  </si>
  <si>
    <t>十五、自然资源海洋气象等支出</t>
  </si>
  <si>
    <t>1、自然资源事务</t>
  </si>
  <si>
    <t xml:space="preserve">    自然资源局 </t>
  </si>
  <si>
    <t>2、气象事务</t>
  </si>
  <si>
    <t>3、其他自然资源海洋气象等支出</t>
  </si>
  <si>
    <t>十六、保障住房支出</t>
  </si>
  <si>
    <t>1、保障性住房支出</t>
  </si>
  <si>
    <t>2、住房改革支出</t>
  </si>
  <si>
    <t>十七、粮油物资储备支出</t>
  </si>
  <si>
    <t>1、粮油事务</t>
  </si>
  <si>
    <t>2、其他粮油事务支出</t>
  </si>
  <si>
    <t>十八、灾害防治及应急管理支出</t>
  </si>
  <si>
    <t>1、应急管理事务</t>
  </si>
  <si>
    <t xml:space="preserve">    应急管理局</t>
  </si>
  <si>
    <t>2、消防事务</t>
  </si>
  <si>
    <t xml:space="preserve">    消防大队</t>
  </si>
  <si>
    <t>3、自然灾害防治</t>
  </si>
  <si>
    <t>4、其他自然灾害防治及应急管理支出</t>
  </si>
  <si>
    <t>十九、预备费</t>
  </si>
  <si>
    <t>二十、其他支出</t>
  </si>
  <si>
    <t>二十一、债务付息支出</t>
  </si>
  <si>
    <t>地方政府一般债务付息支出</t>
  </si>
  <si>
    <t>合计</t>
  </si>
  <si>
    <t>2021年蓝山县一般公共预算税收返还和转移支付表</t>
  </si>
  <si>
    <t>收入项目</t>
  </si>
  <si>
    <t>预算数</t>
  </si>
  <si>
    <t>上级补助收入合计</t>
  </si>
  <si>
    <t xml:space="preserve">  （一）返还性收入</t>
  </si>
  <si>
    <t xml:space="preserve">  （二）一般性转移支付收入</t>
  </si>
  <si>
    <t xml:space="preserve">    1、体制补助收入</t>
  </si>
  <si>
    <t xml:space="preserve">    2、均衡性转移支付收入</t>
  </si>
  <si>
    <t xml:space="preserve">    3、县级基本财力保障机制奖补资金收入</t>
  </si>
  <si>
    <t xml:space="preserve">    4、结算补助收入</t>
  </si>
  <si>
    <t xml:space="preserve">    5、资源枯竭型城市转移支付补助收入</t>
  </si>
  <si>
    <t xml:space="preserve">    6、企业事业单位划转补助收入</t>
  </si>
  <si>
    <t xml:space="preserve">    7、产粮（油）大县奖励资金收入</t>
  </si>
  <si>
    <t xml:space="preserve">    8、重点生态功能区转移支付收入</t>
  </si>
  <si>
    <t xml:space="preserve">    9、固定数额补助收入</t>
  </si>
  <si>
    <t xml:space="preserve">    10、革命老区转移支付收入</t>
  </si>
  <si>
    <t xml:space="preserve">    11、民族地区转移支付收入</t>
  </si>
  <si>
    <t xml:space="preserve">    12、贫困地区转移支付收入</t>
  </si>
  <si>
    <t xml:space="preserve">    13、公共安全共同财政事权转移支付收入</t>
  </si>
  <si>
    <t xml:space="preserve">    14、教育共同财政事权转移支付收入</t>
  </si>
  <si>
    <t xml:space="preserve">    15、科学技术共同财政事权转移支付收入</t>
  </si>
  <si>
    <t xml:space="preserve">    16、文化旅游体育与传媒共同财政事权转移支付收入</t>
  </si>
  <si>
    <t xml:space="preserve">    17、社会保障与就业共同财政事权转移支付收入</t>
  </si>
  <si>
    <t xml:space="preserve">    18、卫生健康共同财政事权转移支付收入</t>
  </si>
  <si>
    <t xml:space="preserve">    19、节能环保共同财政事权转移支付收入</t>
  </si>
  <si>
    <t xml:space="preserve">    20、农林水共同财政事权转移支付收入</t>
  </si>
  <si>
    <t xml:space="preserve">    21、交通运输共同财政事权转移支付收入</t>
  </si>
  <si>
    <t xml:space="preserve">    22、住房保障共同财政事权转移支付收入</t>
  </si>
  <si>
    <t xml:space="preserve">    23、粮油物资储备共同财政事权转移支付收入</t>
  </si>
  <si>
    <t xml:space="preserve">    24、灾害防治及应急管理共同财政事权转移支付收入</t>
  </si>
  <si>
    <t xml:space="preserve">    25、其他共同财政事权转移支付收入</t>
  </si>
  <si>
    <t xml:space="preserve">    26、其他一般性转移支付收入</t>
  </si>
  <si>
    <t xml:space="preserve">  （三）专项转移支付收入</t>
  </si>
  <si>
    <t>2021年蓝山县一般公共预算平衡表</t>
  </si>
  <si>
    <t>单位：万元</t>
  </si>
  <si>
    <t>支出项目（按科目）</t>
  </si>
  <si>
    <t>一、地方一般公共预算收入合计</t>
  </si>
  <si>
    <t>一、一般公共预算支出合计</t>
  </si>
  <si>
    <t>二、上级补助收入</t>
  </si>
  <si>
    <t xml:space="preserve">  （一）一般公共服务支出</t>
  </si>
  <si>
    <t xml:space="preserve">  （二）公共安全支出</t>
  </si>
  <si>
    <t xml:space="preserve">  （三）教育支出</t>
  </si>
  <si>
    <t xml:space="preserve">  （四）科学技术支出</t>
  </si>
  <si>
    <t xml:space="preserve">  （五）文化旅游体育与传媒支出</t>
  </si>
  <si>
    <t xml:space="preserve">  （六）社会保障和就业支出</t>
  </si>
  <si>
    <t xml:space="preserve">  （七）卫生健康支出</t>
  </si>
  <si>
    <t xml:space="preserve">  （八）节能环保支出</t>
  </si>
  <si>
    <t xml:space="preserve">  （九）城乡社区支出</t>
  </si>
  <si>
    <t xml:space="preserve">  （十）农林水支出</t>
  </si>
  <si>
    <t xml:space="preserve">  （十一）交通运输支出</t>
  </si>
  <si>
    <t xml:space="preserve">  （十二）资源勘探工业信息等支出</t>
  </si>
  <si>
    <t xml:space="preserve">  （十三）商业服务业等支出</t>
  </si>
  <si>
    <t xml:space="preserve">  （十四）金融支出</t>
  </si>
  <si>
    <t xml:space="preserve">  （十五）自然资源海洋气象等支出</t>
  </si>
  <si>
    <t xml:space="preserve">  （十六）住房保障支出</t>
  </si>
  <si>
    <t xml:space="preserve">  （十七）粮油物资储备支出</t>
  </si>
  <si>
    <t xml:space="preserve">  （十八）灾害防治及应急管理支出</t>
  </si>
  <si>
    <t xml:space="preserve">  （十九）预备费</t>
  </si>
  <si>
    <t xml:space="preserve">  （二十）其他支出</t>
  </si>
  <si>
    <t xml:space="preserve">  （二十一）债务付息支出</t>
  </si>
  <si>
    <t>三、转贷财政部代理发行地方政府债券收入</t>
  </si>
  <si>
    <t>二、上解上级支出</t>
  </si>
  <si>
    <t xml:space="preserve">    1、新增债券</t>
  </si>
  <si>
    <t xml:space="preserve">    1.出口退税专项上解</t>
  </si>
  <si>
    <t xml:space="preserve">    2、置换债券</t>
  </si>
  <si>
    <t xml:space="preserve">    2.专项上解支出</t>
  </si>
  <si>
    <t>四、调入资金</t>
  </si>
  <si>
    <t>三、地方政府一般债券还本支出</t>
  </si>
  <si>
    <t xml:space="preserve">    1、从政府性基金预算调入</t>
  </si>
  <si>
    <t xml:space="preserve">    2、从国有资本经营预算调入</t>
  </si>
  <si>
    <t>五、上年结余</t>
  </si>
  <si>
    <t>三、结转下年支出</t>
  </si>
  <si>
    <t>收入总计</t>
  </si>
  <si>
    <t>支出总计</t>
  </si>
  <si>
    <t>2021年蓝山县政府性基金预算平衡表</t>
  </si>
  <si>
    <t>支出项目</t>
  </si>
  <si>
    <t>一、政府性基金预算收入</t>
  </si>
  <si>
    <t>一、政府性基金预算支出</t>
  </si>
  <si>
    <t xml:space="preserve">  农业土地开发资金收入</t>
  </si>
  <si>
    <t xml:space="preserve">  文化体育与传媒支出</t>
  </si>
  <si>
    <t xml:space="preserve">  国有土地使用权出让金收入</t>
  </si>
  <si>
    <t xml:space="preserve">  社会保障和就业支出</t>
  </si>
  <si>
    <t xml:space="preserve">  城市基础设施配套费收入</t>
  </si>
  <si>
    <t xml:space="preserve">  城乡社区支出</t>
  </si>
  <si>
    <t xml:space="preserve">  污水处理费收入</t>
  </si>
  <si>
    <t xml:space="preserve">    国有土地使用权收入安排的支出</t>
  </si>
  <si>
    <t xml:space="preserve">  其他政府性基金收入</t>
  </si>
  <si>
    <t xml:space="preserve">    农业土地开发资金安排的支出</t>
  </si>
  <si>
    <t xml:space="preserve">    城市基础设施配套费安排的支出</t>
  </si>
  <si>
    <t xml:space="preserve">    污水处理费安排的支出</t>
  </si>
  <si>
    <t xml:space="preserve">    土地储备专项债券安排的支出</t>
  </si>
  <si>
    <t xml:space="preserve">  农林水支出</t>
  </si>
  <si>
    <t xml:space="preserve">  其他支出</t>
  </si>
  <si>
    <t xml:space="preserve">  债务付息支出</t>
  </si>
  <si>
    <t xml:space="preserve">    地方政府专项债务付息支出</t>
  </si>
  <si>
    <t>二、债务转贷收入</t>
  </si>
  <si>
    <t>二、债务还本支出</t>
  </si>
  <si>
    <t xml:space="preserve">  地方政府专项债务转贷收入</t>
  </si>
  <si>
    <t xml:space="preserve">  地方政府专项债务还本支出</t>
  </si>
  <si>
    <t>三、转移性收入</t>
  </si>
  <si>
    <t>三、上解支出</t>
  </si>
  <si>
    <t xml:space="preserve">  政府性基金转移支付收入</t>
  </si>
  <si>
    <t>四、转移性支出</t>
  </si>
  <si>
    <t xml:space="preserve">  抗疫特别国债转移支付收入</t>
  </si>
  <si>
    <t xml:space="preserve">  结转下年支出</t>
  </si>
  <si>
    <t>四、上年结余</t>
  </si>
  <si>
    <t xml:space="preserve">  调出资金（其中用于农林水支出8000万元）</t>
  </si>
  <si>
    <t>五、抗疫特别国债安排的支出</t>
  </si>
  <si>
    <t>2021年蓝山县国有资本经营预算平衡表</t>
  </si>
  <si>
    <t>非税收入</t>
  </si>
  <si>
    <t>社会保障和就业支出</t>
  </si>
  <si>
    <t xml:space="preserve">  国有资本经营收入</t>
  </si>
  <si>
    <t xml:space="preserve"> 补充全国社会保障基金</t>
  </si>
  <si>
    <t>（一）利润收入</t>
  </si>
  <si>
    <t>国有资本经营预算支出</t>
  </si>
  <si>
    <t>（二）股利、股息收入</t>
  </si>
  <si>
    <t>（一）解决历史遗留问题及改革成本支出</t>
  </si>
  <si>
    <t xml:space="preserve">      国有参股公司股利、股息收入</t>
  </si>
  <si>
    <t>（二）国有企业资本金注入</t>
  </si>
  <si>
    <t>（三）产权转让收入</t>
  </si>
  <si>
    <t>（三）国有企业政策性补贴</t>
  </si>
  <si>
    <t>（四） 清算收入</t>
  </si>
  <si>
    <t>（四）金融国有资本经营预算支出</t>
  </si>
  <si>
    <t>（五）其他国有资本经营预算收入</t>
  </si>
  <si>
    <t>（五）其他国有资本经营预算支出</t>
  </si>
  <si>
    <t>转移性收入</t>
  </si>
  <si>
    <t>转移性支出</t>
  </si>
  <si>
    <t>国有资本经营预算转移支付收入</t>
  </si>
  <si>
    <t>（一）国有资本经营预算转移支付支出</t>
  </si>
  <si>
    <t>（二）调出资金</t>
  </si>
  <si>
    <t>2021年蓝山县社会保险基金预算收支表</t>
  </si>
  <si>
    <t>项    目</t>
  </si>
  <si>
    <t>城乡居民基本
养老保险基金</t>
  </si>
  <si>
    <t>机关事业单位基本
养老保险基金</t>
  </si>
  <si>
    <t>失业保险基金</t>
  </si>
  <si>
    <t>一、收入</t>
  </si>
  <si>
    <t xml:space="preserve">   其中:保险费收入</t>
  </si>
  <si>
    <t xml:space="preserve">        财政补贴收入</t>
  </si>
  <si>
    <t xml:space="preserve">        利息收入</t>
  </si>
  <si>
    <t xml:space="preserve">        委托投资收益</t>
  </si>
  <si>
    <t xml:space="preserve">        转移收入</t>
  </si>
  <si>
    <t xml:space="preserve">        其他收入</t>
  </si>
  <si>
    <t>二、支出</t>
  </si>
  <si>
    <t xml:space="preserve">   其中:社会保险待遇支出</t>
  </si>
  <si>
    <t xml:space="preserve">        转移支出</t>
  </si>
  <si>
    <t xml:space="preserve">        其他支出</t>
  </si>
  <si>
    <t>三、本年收支结余</t>
  </si>
  <si>
    <t>四、年末滚存结余</t>
  </si>
  <si>
    <t>2021年蓝山县“三公”经费预算财政拨款公开表</t>
  </si>
  <si>
    <t>本年预算数</t>
  </si>
  <si>
    <t>较上年预算数减少204万元</t>
  </si>
  <si>
    <t>1、因公出国（境）费用</t>
  </si>
  <si>
    <t>2、公务接待费</t>
  </si>
  <si>
    <t>较上年预算数减少160万元</t>
  </si>
  <si>
    <t>3、公务用车费</t>
  </si>
  <si>
    <t>较上年预算数减少42万元</t>
  </si>
  <si>
    <t>其中：（1）公务用车运行维护费</t>
  </si>
  <si>
    <t>较上年预算数减少37万元</t>
  </si>
  <si>
    <t xml:space="preserve">      （2）公务用车购置</t>
  </si>
  <si>
    <t>较上年预算数减少7万元</t>
  </si>
  <si>
    <t>说明：2021年我县将继续严格贯彻中央八项规定等有关厉行节约、制止奢侈浪费的文件精神，严格控制“三公”经费等办公性行政经费支出，切实降低行政运行成本，从严从紧编制预算。“三公”经费预算数较上年预算数减少5%。</t>
  </si>
  <si>
    <t>2020年度蓝山县地方政府债务余额情况表</t>
  </si>
  <si>
    <t>录入18表</t>
  </si>
  <si>
    <t>单位:万元</t>
  </si>
  <si>
    <t>一般债务</t>
  </si>
  <si>
    <t>专项债务</t>
  </si>
  <si>
    <t>小计</t>
  </si>
  <si>
    <t>一般债券</t>
  </si>
  <si>
    <t>向外国政府借款</t>
  </si>
  <si>
    <t>向国际组织借款</t>
  </si>
  <si>
    <t>其他一般债务</t>
  </si>
  <si>
    <t>专项债券</t>
  </si>
  <si>
    <t>其他专项债务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</si>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</sst>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;[Red]\-0.00\ "/>
    <numFmt numFmtId="178" formatCode="#,##0_ "/>
    <numFmt numFmtId="179" formatCode="#,##0.00_ "/>
    <numFmt numFmtId="180" formatCode="0.00_ "/>
    <numFmt numFmtId="181" formatCode="#,##0.00_);[Red]\(#,##0.00\)"/>
  </numFmts>
  <fonts count="49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楷体_GB2312"/>
      <family val="3"/>
    </font>
    <font>
      <b/>
      <sz val="18"/>
      <name val="黑体"/>
      <family val="3"/>
    </font>
    <font>
      <b/>
      <sz val="12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2"/>
      <color indexed="8"/>
      <name val="宋体"/>
      <family val="0"/>
    </font>
    <font>
      <b/>
      <sz val="18"/>
      <color indexed="8"/>
      <name val="黑体"/>
      <family val="3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name val="楷体_GB2312"/>
      <family val="3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2"/>
      <color theme="1"/>
      <name val="宋体"/>
      <family val="0"/>
    </font>
    <font>
      <b/>
      <sz val="18"/>
      <color theme="1"/>
      <name val="黑体"/>
      <family val="3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b/>
      <sz val="18"/>
      <color theme="1"/>
      <name val="宋体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b/>
      <sz val="12"/>
      <color theme="1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thin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24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0" fillId="0" borderId="0">
      <alignment/>
      <protection/>
    </xf>
    <xf numFmtId="0" fontId="24" fillId="7" borderId="0" applyNumberFormat="0" applyBorder="0" applyAlignment="0" applyProtection="0"/>
    <xf numFmtId="0" fontId="29" fillId="0" borderId="4" applyNumberFormat="0" applyFill="0" applyAlignment="0" applyProtection="0"/>
    <xf numFmtId="0" fontId="24" fillId="3" borderId="0" applyNumberFormat="0" applyBorder="0" applyAlignment="0" applyProtection="0"/>
    <xf numFmtId="0" fontId="22" fillId="2" borderId="5" applyNumberFormat="0" applyAlignment="0" applyProtection="0"/>
    <xf numFmtId="0" fontId="31" fillId="2" borderId="1" applyNumberFormat="0" applyAlignment="0" applyProtection="0"/>
    <xf numFmtId="0" fontId="37" fillId="8" borderId="6" applyNumberFormat="0" applyAlignment="0" applyProtection="0"/>
    <xf numFmtId="0" fontId="10" fillId="9" borderId="0" applyNumberFormat="0" applyBorder="0" applyAlignment="0" applyProtection="0"/>
    <xf numFmtId="0" fontId="24" fillId="10" borderId="0" applyNumberFormat="0" applyBorder="0" applyAlignment="0" applyProtection="0"/>
    <xf numFmtId="0" fontId="38" fillId="0" borderId="7" applyNumberFormat="0" applyFill="0" applyAlignment="0" applyProtection="0"/>
    <xf numFmtId="0" fontId="9" fillId="0" borderId="8" applyNumberFormat="0" applyFill="0" applyAlignment="0" applyProtection="0"/>
    <xf numFmtId="0" fontId="25" fillId="9" borderId="0" applyNumberFormat="0" applyBorder="0" applyAlignment="0" applyProtection="0"/>
    <xf numFmtId="0" fontId="30" fillId="11" borderId="0" applyNumberFormat="0" applyBorder="0" applyAlignment="0" applyProtection="0"/>
    <xf numFmtId="0" fontId="10" fillId="12" borderId="0" applyNumberFormat="0" applyBorder="0" applyAlignment="0" applyProtection="0"/>
    <xf numFmtId="0" fontId="24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24" fillId="16" borderId="0" applyNumberFormat="0" applyBorder="0" applyAlignment="0" applyProtection="0"/>
    <xf numFmtId="0" fontId="10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0" fillId="4" borderId="0" applyNumberFormat="0" applyBorder="0" applyAlignment="0" applyProtection="0"/>
    <xf numFmtId="0" fontId="24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65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4" borderId="9" xfId="0" applyNumberFormat="1" applyFont="1" applyFill="1" applyBorder="1" applyAlignment="1" applyProtection="1">
      <alignment horizontal="center" vertical="center"/>
      <protection/>
    </xf>
    <xf numFmtId="0" fontId="3" fillId="4" borderId="9" xfId="0" applyNumberFormat="1" applyFont="1" applyFill="1" applyBorder="1" applyAlignment="1" applyProtection="1">
      <alignment vertical="center"/>
      <protection/>
    </xf>
    <xf numFmtId="3" fontId="3" fillId="11" borderId="9" xfId="0" applyNumberFormat="1" applyFont="1" applyFill="1" applyBorder="1" applyAlignment="1" applyProtection="1">
      <alignment horizontal="right" vertical="center"/>
      <protection/>
    </xf>
    <xf numFmtId="3" fontId="3" fillId="17" borderId="9" xfId="0" applyNumberFormat="1" applyFont="1" applyFill="1" applyBorder="1" applyAlignment="1" applyProtection="1">
      <alignment horizontal="right" vertical="center"/>
      <protection/>
    </xf>
    <xf numFmtId="3" fontId="3" fillId="7" borderId="9" xfId="0" applyNumberFormat="1" applyFont="1" applyFill="1" applyBorder="1" applyAlignment="1" applyProtection="1">
      <alignment horizontal="right" vertical="center"/>
      <protection/>
    </xf>
    <xf numFmtId="0" fontId="3" fillId="4" borderId="9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7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176" fontId="8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14" xfId="65" applyNumberFormat="1" applyFont="1" applyFill="1" applyBorder="1" applyAlignment="1" applyProtection="1">
      <alignment horizontal="right" vertical="center"/>
      <protection/>
    </xf>
    <xf numFmtId="176" fontId="9" fillId="0" borderId="15" xfId="65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Alignment="1">
      <alignment/>
    </xf>
    <xf numFmtId="0" fontId="1" fillId="0" borderId="13" xfId="0" applyNumberFormat="1" applyFont="1" applyFill="1" applyBorder="1" applyAlignment="1" applyProtection="1">
      <alignment vertical="center"/>
      <protection/>
    </xf>
    <xf numFmtId="176" fontId="1" fillId="0" borderId="9" xfId="0" applyNumberFormat="1" applyFont="1" applyFill="1" applyBorder="1" applyAlignment="1" applyProtection="1">
      <alignment horizontal="right" vertical="center"/>
      <protection/>
    </xf>
    <xf numFmtId="176" fontId="10" fillId="0" borderId="14" xfId="64" applyNumberFormat="1" applyFont="1" applyFill="1" applyBorder="1" applyAlignment="1" applyProtection="1">
      <alignment horizontal="right" vertical="center"/>
      <protection/>
    </xf>
    <xf numFmtId="176" fontId="10" fillId="0" borderId="14" xfId="65" applyNumberFormat="1" applyFont="1" applyFill="1" applyBorder="1" applyAlignment="1" applyProtection="1">
      <alignment horizontal="right" vertical="center"/>
      <protection/>
    </xf>
    <xf numFmtId="176" fontId="10" fillId="0" borderId="15" xfId="65" applyNumberFormat="1" applyFont="1" applyFill="1" applyBorder="1" applyAlignment="1" applyProtection="1">
      <alignment horizontal="right" vertical="center"/>
      <protection/>
    </xf>
    <xf numFmtId="176" fontId="1" fillId="0" borderId="16" xfId="0" applyNumberFormat="1" applyFont="1" applyFill="1" applyBorder="1" applyAlignment="1" applyProtection="1">
      <alignment horizontal="right" vertical="center"/>
      <protection/>
    </xf>
    <xf numFmtId="176" fontId="10" fillId="0" borderId="17" xfId="65" applyNumberFormat="1" applyFont="1" applyFill="1" applyBorder="1" applyAlignment="1" applyProtection="1">
      <alignment horizontal="right" vertical="center"/>
      <protection/>
    </xf>
    <xf numFmtId="176" fontId="1" fillId="0" borderId="9" xfId="0" applyNumberFormat="1" applyFont="1" applyFill="1" applyBorder="1" applyAlignment="1">
      <alignment vertical="center"/>
    </xf>
    <xf numFmtId="176" fontId="10" fillId="0" borderId="18" xfId="65" applyNumberFormat="1" applyFont="1" applyFill="1" applyBorder="1" applyAlignment="1" applyProtection="1">
      <alignment horizontal="right" vertical="center"/>
      <protection/>
    </xf>
    <xf numFmtId="176" fontId="8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9" xfId="0" applyNumberFormat="1" applyFont="1" applyFill="1" applyBorder="1" applyAlignment="1" applyProtection="1">
      <alignment vertical="center"/>
      <protection/>
    </xf>
    <xf numFmtId="176" fontId="8" fillId="0" borderId="20" xfId="0" applyNumberFormat="1" applyFont="1" applyFill="1" applyBorder="1" applyAlignment="1" applyProtection="1">
      <alignment horizontal="right" vertical="center"/>
      <protection/>
    </xf>
    <xf numFmtId="176" fontId="9" fillId="0" borderId="21" xfId="65" applyNumberFormat="1" applyFont="1" applyFill="1" applyBorder="1" applyAlignment="1" applyProtection="1">
      <alignment horizontal="right" vertical="center"/>
      <protection/>
    </xf>
    <xf numFmtId="176" fontId="9" fillId="0" borderId="22" xfId="65" applyNumberFormat="1" applyFont="1" applyFill="1" applyBorder="1" applyAlignment="1" applyProtection="1">
      <alignment horizontal="right" vertical="center"/>
      <protection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6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 applyProtection="1">
      <alignment horizontal="center" vertical="center"/>
      <protection/>
    </xf>
    <xf numFmtId="0" fontId="1" fillId="2" borderId="0" xfId="0" applyNumberFormat="1" applyFont="1" applyFill="1" applyAlignment="1" applyProtection="1">
      <alignment horizontal="center" vertical="center"/>
      <protection/>
    </xf>
    <xf numFmtId="0" fontId="8" fillId="2" borderId="10" xfId="0" applyNumberFormat="1" applyFont="1" applyFill="1" applyBorder="1" applyAlignment="1" applyProtection="1">
      <alignment horizontal="center" vertical="center"/>
      <protection/>
    </xf>
    <xf numFmtId="0" fontId="8" fillId="2" borderId="12" xfId="0" applyNumberFormat="1" applyFont="1" applyFill="1" applyBorder="1" applyAlignment="1" applyProtection="1">
      <alignment horizontal="center" vertical="center"/>
      <protection/>
    </xf>
    <xf numFmtId="0" fontId="8" fillId="2" borderId="23" xfId="0" applyNumberFormat="1" applyFont="1" applyFill="1" applyBorder="1" applyAlignment="1" applyProtection="1">
      <alignment horizontal="center" vertical="center"/>
      <protection/>
    </xf>
    <xf numFmtId="0" fontId="8" fillId="2" borderId="12" xfId="0" applyNumberFormat="1" applyFont="1" applyFill="1" applyBorder="1" applyAlignment="1" applyProtection="1">
      <alignment horizontal="center" vertical="center"/>
      <protection/>
    </xf>
    <xf numFmtId="0" fontId="8" fillId="2" borderId="13" xfId="0" applyNumberFormat="1" applyFont="1" applyFill="1" applyBorder="1" applyAlignment="1" applyProtection="1">
      <alignment vertical="center"/>
      <protection/>
    </xf>
    <xf numFmtId="178" fontId="8" fillId="2" borderId="16" xfId="0" applyNumberFormat="1" applyFont="1" applyFill="1" applyBorder="1" applyAlignment="1" applyProtection="1">
      <alignment horizontal="right" vertical="center"/>
      <protection/>
    </xf>
    <xf numFmtId="3" fontId="8" fillId="2" borderId="24" xfId="0" applyNumberFormat="1" applyFont="1" applyFill="1" applyBorder="1" applyAlignment="1" applyProtection="1">
      <alignment horizontal="left" vertical="center"/>
      <protection/>
    </xf>
    <xf numFmtId="178" fontId="1" fillId="2" borderId="16" xfId="0" applyNumberFormat="1" applyFont="1" applyFill="1" applyBorder="1" applyAlignment="1" applyProtection="1">
      <alignment horizontal="right" vertical="center"/>
      <protection/>
    </xf>
    <xf numFmtId="0" fontId="1" fillId="2" borderId="13" xfId="0" applyNumberFormat="1" applyFont="1" applyFill="1" applyBorder="1" applyAlignment="1" applyProtection="1">
      <alignment vertical="center"/>
      <protection/>
    </xf>
    <xf numFmtId="178" fontId="1" fillId="2" borderId="16" xfId="0" applyNumberFormat="1" applyFont="1" applyFill="1" applyBorder="1" applyAlignment="1" applyProtection="1">
      <alignment horizontal="right" vertical="center"/>
      <protection/>
    </xf>
    <xf numFmtId="3" fontId="1" fillId="2" borderId="24" xfId="0" applyNumberFormat="1" applyFont="1" applyFill="1" applyBorder="1" applyAlignment="1" applyProtection="1">
      <alignment horizontal="left" vertical="center"/>
      <protection/>
    </xf>
    <xf numFmtId="178" fontId="8" fillId="2" borderId="16" xfId="0" applyNumberFormat="1" applyFont="1" applyFill="1" applyBorder="1" applyAlignment="1" applyProtection="1">
      <alignment horizontal="right" vertical="center"/>
      <protection/>
    </xf>
    <xf numFmtId="0" fontId="1" fillId="2" borderId="13" xfId="0" applyFont="1" applyFill="1" applyBorder="1" applyAlignment="1">
      <alignment vertical="center"/>
    </xf>
    <xf numFmtId="178" fontId="8" fillId="2" borderId="16" xfId="0" applyNumberFormat="1" applyFont="1" applyFill="1" applyBorder="1" applyAlignment="1">
      <alignment horizontal="right" vertical="center"/>
    </xf>
    <xf numFmtId="0" fontId="1" fillId="2" borderId="13" xfId="0" applyFont="1" applyFill="1" applyBorder="1" applyAlignment="1">
      <alignment vertical="center"/>
    </xf>
    <xf numFmtId="178" fontId="1" fillId="2" borderId="16" xfId="0" applyNumberFormat="1" applyFont="1" applyFill="1" applyBorder="1" applyAlignment="1">
      <alignment horizontal="right" vertical="center"/>
    </xf>
    <xf numFmtId="0" fontId="1" fillId="2" borderId="24" xfId="0" applyNumberFormat="1" applyFont="1" applyFill="1" applyBorder="1" applyAlignment="1" applyProtection="1">
      <alignment horizontal="left" vertical="center"/>
      <protection/>
    </xf>
    <xf numFmtId="178" fontId="1" fillId="2" borderId="16" xfId="0" applyNumberFormat="1" applyFont="1" applyFill="1" applyBorder="1" applyAlignment="1">
      <alignment horizontal="right" vertical="center"/>
    </xf>
    <xf numFmtId="0" fontId="8" fillId="2" borderId="19" xfId="0" applyNumberFormat="1" applyFont="1" applyFill="1" applyBorder="1" applyAlignment="1" applyProtection="1">
      <alignment horizontal="center" vertical="center"/>
      <protection/>
    </xf>
    <xf numFmtId="178" fontId="8" fillId="2" borderId="25" xfId="0" applyNumberFormat="1" applyFont="1" applyFill="1" applyBorder="1" applyAlignment="1">
      <alignment horizontal="right" vertical="center"/>
    </xf>
    <xf numFmtId="0" fontId="8" fillId="2" borderId="26" xfId="0" applyNumberFormat="1" applyFont="1" applyFill="1" applyBorder="1" applyAlignment="1" applyProtection="1">
      <alignment horizontal="center" vertical="center"/>
      <protection/>
    </xf>
    <xf numFmtId="178" fontId="8" fillId="2" borderId="25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178" fontId="8" fillId="0" borderId="16" xfId="0" applyNumberFormat="1" applyFont="1" applyFill="1" applyBorder="1" applyAlignment="1">
      <alignment horizontal="right" vertical="center" wrapText="1"/>
    </xf>
    <xf numFmtId="0" fontId="8" fillId="0" borderId="24" xfId="0" applyFont="1" applyFill="1" applyBorder="1" applyAlignment="1">
      <alignment horizontal="left" vertical="center" wrapText="1"/>
    </xf>
    <xf numFmtId="3" fontId="1" fillId="0" borderId="13" xfId="0" applyNumberFormat="1" applyFont="1" applyFill="1" applyBorder="1" applyAlignment="1" applyProtection="1">
      <alignment vertical="center"/>
      <protection/>
    </xf>
    <xf numFmtId="178" fontId="1" fillId="0" borderId="16" xfId="0" applyNumberFormat="1" applyFont="1" applyFill="1" applyBorder="1" applyAlignment="1">
      <alignment vertical="center"/>
    </xf>
    <xf numFmtId="3" fontId="1" fillId="0" borderId="24" xfId="0" applyNumberFormat="1" applyFont="1" applyFill="1" applyBorder="1" applyAlignment="1" applyProtection="1">
      <alignment vertical="center" wrapText="1"/>
      <protection/>
    </xf>
    <xf numFmtId="178" fontId="1" fillId="0" borderId="16" xfId="0" applyNumberFormat="1" applyFont="1" applyFill="1" applyBorder="1" applyAlignment="1">
      <alignment vertical="center"/>
    </xf>
    <xf numFmtId="178" fontId="1" fillId="0" borderId="16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 applyProtection="1">
      <alignment vertical="center" wrapText="1"/>
      <protection/>
    </xf>
    <xf numFmtId="0" fontId="1" fillId="0" borderId="16" xfId="0" applyFont="1" applyFill="1" applyBorder="1" applyAlignment="1">
      <alignment vertical="center"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3" fontId="1" fillId="0" borderId="24" xfId="0" applyNumberFormat="1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>
      <alignment vertical="center"/>
    </xf>
    <xf numFmtId="178" fontId="8" fillId="0" borderId="16" xfId="0" applyNumberFormat="1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178" fontId="1" fillId="0" borderId="16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178" fontId="8" fillId="0" borderId="16" xfId="0" applyNumberFormat="1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 wrapText="1"/>
    </xf>
    <xf numFmtId="178" fontId="8" fillId="0" borderId="25" xfId="0" applyNumberFormat="1" applyFont="1" applyFill="1" applyBorder="1" applyAlignment="1">
      <alignment vertical="center" wrapText="1"/>
    </xf>
    <xf numFmtId="0" fontId="8" fillId="0" borderId="26" xfId="0" applyFont="1" applyFill="1" applyBorder="1" applyAlignment="1">
      <alignment horizontal="center" vertical="center" wrapText="1"/>
    </xf>
    <xf numFmtId="178" fontId="8" fillId="0" borderId="25" xfId="0" applyNumberFormat="1" applyFont="1" applyFill="1" applyBorder="1" applyAlignment="1">
      <alignment vertical="center" wrapText="1"/>
    </xf>
    <xf numFmtId="0" fontId="40" fillId="0" borderId="0" xfId="0" applyFont="1" applyFill="1" applyAlignment="1" applyProtection="1">
      <alignment/>
      <protection locked="0"/>
    </xf>
    <xf numFmtId="0" fontId="40" fillId="0" borderId="0" xfId="0" applyFont="1" applyFill="1" applyAlignment="1">
      <alignment/>
    </xf>
    <xf numFmtId="0" fontId="40" fillId="0" borderId="0" xfId="0" applyFont="1" applyFill="1" applyAlignment="1" applyProtection="1">
      <alignment horizontal="left"/>
      <protection locked="0"/>
    </xf>
    <xf numFmtId="0" fontId="41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 locked="0"/>
    </xf>
    <xf numFmtId="0" fontId="42" fillId="0" borderId="10" xfId="0" applyFont="1" applyFill="1" applyBorder="1" applyAlignment="1" applyProtection="1">
      <alignment horizontal="center" vertical="center" wrapText="1"/>
      <protection locked="0"/>
    </xf>
    <xf numFmtId="0" fontId="42" fillId="0" borderId="12" xfId="0" applyFont="1" applyFill="1" applyBorder="1" applyAlignment="1" applyProtection="1">
      <alignment horizontal="center" vertical="center" wrapText="1"/>
      <protection locked="0"/>
    </xf>
    <xf numFmtId="0" fontId="42" fillId="0" borderId="23" xfId="0" applyFont="1" applyFill="1" applyBorder="1" applyAlignment="1" applyProtection="1">
      <alignment horizontal="center" vertical="center" wrapText="1"/>
      <protection locked="0"/>
    </xf>
    <xf numFmtId="0" fontId="42" fillId="0" borderId="12" xfId="0" applyFont="1" applyFill="1" applyBorder="1" applyAlignment="1" applyProtection="1">
      <alignment horizontal="center" vertical="center" wrapText="1"/>
      <protection locked="0"/>
    </xf>
    <xf numFmtId="0" fontId="42" fillId="0" borderId="13" xfId="0" applyFont="1" applyFill="1" applyBorder="1" applyAlignment="1">
      <alignment vertical="center" wrapText="1"/>
    </xf>
    <xf numFmtId="178" fontId="42" fillId="0" borderId="16" xfId="0" applyNumberFormat="1" applyFont="1" applyFill="1" applyBorder="1" applyAlignment="1">
      <alignment horizontal="right" vertical="center" wrapText="1"/>
    </xf>
    <xf numFmtId="0" fontId="42" fillId="0" borderId="24" xfId="0" applyFont="1" applyFill="1" applyBorder="1" applyAlignment="1">
      <alignment vertical="center"/>
    </xf>
    <xf numFmtId="178" fontId="42" fillId="0" borderId="16" xfId="0" applyNumberFormat="1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vertical="center" wrapText="1"/>
    </xf>
    <xf numFmtId="0" fontId="43" fillId="0" borderId="24" xfId="0" applyFont="1" applyFill="1" applyBorder="1" applyAlignment="1">
      <alignment vertical="center" wrapText="1"/>
    </xf>
    <xf numFmtId="178" fontId="43" fillId="0" borderId="16" xfId="0" applyNumberFormat="1" applyFont="1" applyFill="1" applyBorder="1" applyAlignment="1">
      <alignment horizontal="right" vertical="center" wrapText="1"/>
    </xf>
    <xf numFmtId="0" fontId="10" fillId="0" borderId="13" xfId="0" applyFont="1" applyFill="1" applyBorder="1" applyAlignment="1">
      <alignment vertical="center" wrapText="1"/>
    </xf>
    <xf numFmtId="178" fontId="10" fillId="0" borderId="16" xfId="0" applyNumberFormat="1" applyFont="1" applyFill="1" applyBorder="1" applyAlignment="1">
      <alignment horizontal="right" vertical="center" wrapText="1"/>
    </xf>
    <xf numFmtId="178" fontId="43" fillId="0" borderId="24" xfId="0" applyNumberFormat="1" applyFont="1" applyBorder="1" applyAlignment="1">
      <alignment vertical="center" wrapText="1"/>
    </xf>
    <xf numFmtId="178" fontId="43" fillId="0" borderId="16" xfId="0" applyNumberFormat="1" applyFont="1" applyFill="1" applyBorder="1" applyAlignment="1">
      <alignment horizontal="right" vertical="center" wrapText="1"/>
    </xf>
    <xf numFmtId="0" fontId="43" fillId="0" borderId="24" xfId="0" applyFont="1" applyBorder="1" applyAlignment="1">
      <alignment vertical="center" wrapText="1"/>
    </xf>
    <xf numFmtId="178" fontId="43" fillId="0" borderId="16" xfId="0" applyNumberFormat="1" applyFont="1" applyBorder="1" applyAlignment="1">
      <alignment horizontal="right" vertical="center" wrapText="1"/>
    </xf>
    <xf numFmtId="0" fontId="43" fillId="0" borderId="13" xfId="35" applyFont="1" applyFill="1" applyBorder="1" applyAlignment="1">
      <alignment vertical="center" wrapText="1"/>
      <protection/>
    </xf>
    <xf numFmtId="0" fontId="43" fillId="0" borderId="24" xfId="0" applyFont="1" applyBorder="1" applyAlignment="1">
      <alignment horizontal="left" vertical="center" wrapText="1"/>
    </xf>
    <xf numFmtId="0" fontId="43" fillId="2" borderId="13" xfId="35" applyFont="1" applyFill="1" applyBorder="1" applyAlignment="1">
      <alignment vertical="center" wrapText="1"/>
      <protection/>
    </xf>
    <xf numFmtId="0" fontId="43" fillId="2" borderId="13" xfId="35" applyFont="1" applyFill="1" applyBorder="1" applyAlignment="1">
      <alignment vertical="center"/>
      <protection/>
    </xf>
    <xf numFmtId="0" fontId="43" fillId="19" borderId="13" xfId="35" applyFont="1" applyFill="1" applyBorder="1" applyAlignment="1">
      <alignment vertical="center" wrapText="1"/>
      <protection/>
    </xf>
    <xf numFmtId="0" fontId="42" fillId="0" borderId="24" xfId="0" applyFont="1" applyBorder="1" applyAlignment="1">
      <alignment horizontal="left" vertical="center" wrapText="1"/>
    </xf>
    <xf numFmtId="178" fontId="42" fillId="0" borderId="16" xfId="0" applyNumberFormat="1" applyFont="1" applyBorder="1" applyAlignment="1">
      <alignment horizontal="right" vertical="center" wrapText="1"/>
    </xf>
    <xf numFmtId="0" fontId="42" fillId="0" borderId="24" xfId="0" applyFont="1" applyFill="1" applyBorder="1" applyAlignment="1">
      <alignment horizontal="left" vertical="center" wrapText="1"/>
    </xf>
    <xf numFmtId="0" fontId="43" fillId="0" borderId="13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horizontal="left" vertical="center" wrapText="1"/>
    </xf>
    <xf numFmtId="178" fontId="10" fillId="0" borderId="16" xfId="0" applyNumberFormat="1" applyFont="1" applyFill="1" applyBorder="1" applyAlignment="1">
      <alignment horizontal="right" vertical="center" wrapText="1"/>
    </xf>
    <xf numFmtId="0" fontId="43" fillId="0" borderId="13" xfId="0" applyFont="1" applyFill="1" applyBorder="1" applyAlignment="1">
      <alignment/>
    </xf>
    <xf numFmtId="0" fontId="43" fillId="0" borderId="16" xfId="0" applyFont="1" applyFill="1" applyBorder="1" applyAlignment="1">
      <alignment/>
    </xf>
    <xf numFmtId="0" fontId="43" fillId="0" borderId="24" xfId="0" applyFont="1" applyFill="1" applyBorder="1" applyAlignment="1">
      <alignment/>
    </xf>
    <xf numFmtId="0" fontId="43" fillId="0" borderId="16" xfId="0" applyFont="1" applyFill="1" applyBorder="1" applyAlignment="1">
      <alignment/>
    </xf>
    <xf numFmtId="0" fontId="43" fillId="0" borderId="24" xfId="0" applyFont="1" applyFill="1" applyBorder="1" applyAlignment="1">
      <alignment horizontal="left" vertical="center" wrapText="1"/>
    </xf>
    <xf numFmtId="0" fontId="42" fillId="0" borderId="24" xfId="0" applyFont="1" applyFill="1" applyBorder="1" applyAlignment="1">
      <alignment vertical="center" wrapText="1"/>
    </xf>
    <xf numFmtId="0" fontId="42" fillId="0" borderId="19" xfId="0" applyFont="1" applyFill="1" applyBorder="1" applyAlignment="1">
      <alignment horizontal="center" vertical="center" wrapText="1"/>
    </xf>
    <xf numFmtId="178" fontId="42" fillId="0" borderId="25" xfId="0" applyNumberFormat="1" applyFont="1" applyFill="1" applyBorder="1" applyAlignment="1">
      <alignment horizontal="right" vertical="center" wrapText="1"/>
    </xf>
    <xf numFmtId="0" fontId="42" fillId="0" borderId="26" xfId="0" applyFont="1" applyFill="1" applyBorder="1" applyAlignment="1">
      <alignment horizontal="center" vertical="center"/>
    </xf>
    <xf numFmtId="178" fontId="42" fillId="0" borderId="25" xfId="0" applyNumberFormat="1" applyFont="1" applyFill="1" applyBorder="1" applyAlignment="1">
      <alignment horizontal="right" vertical="center" wrapText="1"/>
    </xf>
    <xf numFmtId="0" fontId="40" fillId="0" borderId="0" xfId="0" applyFont="1" applyAlignment="1">
      <alignment/>
    </xf>
    <xf numFmtId="0" fontId="44" fillId="0" borderId="0" xfId="0" applyFont="1" applyFill="1" applyAlignment="1" applyProtection="1">
      <alignment horizontal="center" vertical="center"/>
      <protection/>
    </xf>
    <xf numFmtId="0" fontId="45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>
      <alignment vertical="center" wrapText="1"/>
    </xf>
    <xf numFmtId="178" fontId="42" fillId="0" borderId="9" xfId="0" applyNumberFormat="1" applyFont="1" applyFill="1" applyBorder="1" applyAlignment="1">
      <alignment horizontal="right" vertical="center" wrapText="1"/>
    </xf>
    <xf numFmtId="0" fontId="10" fillId="0" borderId="9" xfId="0" applyFont="1" applyFill="1" applyBorder="1" applyAlignment="1">
      <alignment vertical="center" wrapText="1"/>
    </xf>
    <xf numFmtId="178" fontId="10" fillId="0" borderId="9" xfId="0" applyNumberFormat="1" applyFont="1" applyFill="1" applyBorder="1" applyAlignment="1">
      <alignment horizontal="right" vertical="center" wrapText="1"/>
    </xf>
    <xf numFmtId="178" fontId="43" fillId="0" borderId="9" xfId="0" applyNumberFormat="1" applyFont="1" applyFill="1" applyBorder="1" applyAlignment="1">
      <alignment horizontal="right" vertical="center" wrapText="1"/>
    </xf>
    <xf numFmtId="0" fontId="43" fillId="0" borderId="9" xfId="35" applyFont="1" applyFill="1" applyBorder="1" applyAlignment="1">
      <alignment vertical="center" wrapText="1"/>
      <protection/>
    </xf>
    <xf numFmtId="0" fontId="43" fillId="2" borderId="9" xfId="35" applyFont="1" applyFill="1" applyBorder="1" applyAlignment="1">
      <alignment vertical="center" wrapText="1"/>
      <protection/>
    </xf>
    <xf numFmtId="0" fontId="43" fillId="2" borderId="9" xfId="35" applyFont="1" applyFill="1" applyBorder="1" applyAlignment="1">
      <alignment vertical="center"/>
      <protection/>
    </xf>
    <xf numFmtId="0" fontId="43" fillId="19" borderId="9" xfId="35" applyFont="1" applyFill="1" applyBorder="1" applyAlignment="1">
      <alignment vertical="center" wrapText="1"/>
      <protection/>
    </xf>
    <xf numFmtId="0" fontId="40" fillId="0" borderId="0" xfId="0" applyFont="1" applyFill="1" applyAlignment="1" applyProtection="1">
      <alignment vertical="center"/>
      <protection locked="0"/>
    </xf>
    <xf numFmtId="0" fontId="40" fillId="0" borderId="0" xfId="0" applyFont="1" applyFill="1" applyAlignment="1" applyProtection="1">
      <alignment vertical="center"/>
      <protection locked="0"/>
    </xf>
    <xf numFmtId="0" fontId="40" fillId="0" borderId="0" xfId="0" applyFont="1" applyFill="1" applyAlignment="1" applyProtection="1">
      <alignment/>
      <protection locked="0"/>
    </xf>
    <xf numFmtId="0" fontId="40" fillId="0" borderId="0" xfId="0" applyFont="1" applyFill="1" applyAlignment="1" applyProtection="1">
      <alignment horizontal="right" vertical="center"/>
      <protection locked="0"/>
    </xf>
    <xf numFmtId="0" fontId="46" fillId="0" borderId="0" xfId="0" applyFont="1" applyFill="1" applyAlignment="1" applyProtection="1">
      <alignment vertical="center"/>
      <protection locked="0"/>
    </xf>
    <xf numFmtId="0" fontId="45" fillId="0" borderId="0" xfId="0" applyNumberFormat="1" applyFont="1" applyFill="1" applyAlignment="1" applyProtection="1">
      <alignment horizontal="center" vertical="center"/>
      <protection locked="0"/>
    </xf>
    <xf numFmtId="0" fontId="40" fillId="0" borderId="0" xfId="0" applyNumberFormat="1" applyFont="1" applyFill="1" applyAlignment="1" applyProtection="1">
      <alignment horizontal="center" vertical="center"/>
      <protection locked="0"/>
    </xf>
    <xf numFmtId="0" fontId="40" fillId="0" borderId="0" xfId="0" applyNumberFormat="1" applyFont="1" applyFill="1" applyAlignment="1" applyProtection="1">
      <alignment horizontal="center" vertical="center"/>
      <protection locked="0"/>
    </xf>
    <xf numFmtId="0" fontId="40" fillId="0" borderId="0" xfId="0" applyNumberFormat="1" applyFont="1" applyFill="1" applyAlignment="1" applyProtection="1">
      <alignment vertical="center"/>
      <protection locked="0"/>
    </xf>
    <xf numFmtId="0" fontId="47" fillId="0" borderId="0" xfId="0" applyNumberFormat="1" applyFont="1" applyFill="1" applyAlignment="1" applyProtection="1">
      <alignment vertical="center"/>
      <protection locked="0"/>
    </xf>
    <xf numFmtId="0" fontId="44" fillId="0" borderId="0" xfId="0" applyFont="1" applyFill="1" applyAlignment="1" applyProtection="1">
      <alignment horizontal="center" vertical="center"/>
      <protection locked="0"/>
    </xf>
    <xf numFmtId="0" fontId="40" fillId="0" borderId="9" xfId="0" applyFont="1" applyFill="1" applyBorder="1" applyAlignment="1" applyProtection="1">
      <alignment horizontal="center" vertical="center"/>
      <protection locked="0"/>
    </xf>
    <xf numFmtId="0" fontId="40" fillId="0" borderId="9" xfId="0" applyFont="1" applyFill="1" applyBorder="1" applyAlignment="1" applyProtection="1">
      <alignment horizontal="center" vertical="center" wrapText="1"/>
      <protection locked="0"/>
    </xf>
    <xf numFmtId="0" fontId="45" fillId="0" borderId="9" xfId="0" applyNumberFormat="1" applyFont="1" applyFill="1" applyBorder="1" applyAlignment="1" applyProtection="1">
      <alignment horizontal="center" vertical="center"/>
      <protection locked="0"/>
    </xf>
    <xf numFmtId="0" fontId="4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9" xfId="0" applyFont="1" applyFill="1" applyBorder="1" applyAlignment="1" applyProtection="1">
      <alignment vertical="center"/>
      <protection locked="0"/>
    </xf>
    <xf numFmtId="0" fontId="42" fillId="0" borderId="9" xfId="0" applyFont="1" applyFill="1" applyBorder="1" applyAlignment="1" applyProtection="1">
      <alignment vertical="center" wrapText="1"/>
      <protection locked="0"/>
    </xf>
    <xf numFmtId="0" fontId="43" fillId="0" borderId="9" xfId="0" applyFont="1" applyFill="1" applyBorder="1" applyAlignment="1" applyProtection="1">
      <alignment horizontal="center" vertical="center"/>
      <protection/>
    </xf>
    <xf numFmtId="179" fontId="43" fillId="0" borderId="9" xfId="0" applyNumberFormat="1" applyFont="1" applyFill="1" applyBorder="1" applyAlignment="1" applyProtection="1">
      <alignment horizontal="right" vertical="center"/>
      <protection/>
    </xf>
    <xf numFmtId="179" fontId="43" fillId="0" borderId="27" xfId="0" applyNumberFormat="1" applyFont="1" applyFill="1" applyBorder="1" applyAlignment="1" applyProtection="1">
      <alignment horizontal="right" vertical="center"/>
      <protection/>
    </xf>
    <xf numFmtId="0" fontId="40" fillId="0" borderId="9" xfId="0" applyFont="1" applyFill="1" applyBorder="1" applyAlignment="1" applyProtection="1">
      <alignment vertical="center"/>
      <protection locked="0"/>
    </xf>
    <xf numFmtId="0" fontId="43" fillId="0" borderId="9" xfId="0" applyFont="1" applyFill="1" applyBorder="1" applyAlignment="1" applyProtection="1">
      <alignment vertical="center" wrapText="1"/>
      <protection locked="0"/>
    </xf>
    <xf numFmtId="0" fontId="43" fillId="0" borderId="9" xfId="0" applyFont="1" applyFill="1" applyBorder="1" applyAlignment="1" applyProtection="1">
      <alignment horizontal="center" vertical="center"/>
      <protection locked="0"/>
    </xf>
    <xf numFmtId="179" fontId="43" fillId="0" borderId="9" xfId="0" applyNumberFormat="1" applyFont="1" applyFill="1" applyBorder="1" applyAlignment="1" applyProtection="1">
      <alignment horizontal="right" vertical="center"/>
      <protection locked="0"/>
    </xf>
    <xf numFmtId="0" fontId="43" fillId="0" borderId="9" xfId="0" applyNumberFormat="1" applyFont="1" applyFill="1" applyBorder="1" applyAlignment="1" applyProtection="1">
      <alignment horizontal="center" vertical="center"/>
      <protection locked="0"/>
    </xf>
    <xf numFmtId="0" fontId="43" fillId="0" borderId="9" xfId="0" applyNumberFormat="1" applyFont="1" applyFill="1" applyBorder="1" applyAlignment="1" applyProtection="1">
      <alignment horizontal="center" vertical="center"/>
      <protection/>
    </xf>
    <xf numFmtId="179" fontId="43" fillId="0" borderId="9" xfId="0" applyNumberFormat="1" applyFont="1" applyFill="1" applyBorder="1" applyAlignment="1">
      <alignment horizontal="right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vertical="center" wrapText="1"/>
    </xf>
    <xf numFmtId="0" fontId="40" fillId="0" borderId="0" xfId="0" applyFont="1" applyFill="1" applyAlignment="1" applyProtection="1">
      <alignment vertical="center" wrapText="1"/>
      <protection locked="0"/>
    </xf>
    <xf numFmtId="180" fontId="42" fillId="0" borderId="27" xfId="0" applyNumberFormat="1" applyFont="1" applyFill="1" applyBorder="1" applyAlignment="1" applyProtection="1">
      <alignment horizontal="center" vertical="center"/>
      <protection/>
    </xf>
    <xf numFmtId="180" fontId="43" fillId="0" borderId="9" xfId="0" applyNumberFormat="1" applyFont="1" applyFill="1" applyBorder="1" applyAlignment="1" applyProtection="1">
      <alignment vertical="center" wrapText="1"/>
      <protection/>
    </xf>
    <xf numFmtId="180" fontId="43" fillId="0" borderId="9" xfId="0" applyNumberFormat="1" applyFont="1" applyFill="1" applyBorder="1" applyAlignment="1" applyProtection="1">
      <alignment horizontal="center" vertical="center"/>
      <protection/>
    </xf>
    <xf numFmtId="180" fontId="43" fillId="0" borderId="9" xfId="0" applyNumberFormat="1" applyFont="1" applyFill="1" applyBorder="1" applyAlignment="1">
      <alignment horizontal="center" vertical="center"/>
    </xf>
    <xf numFmtId="180" fontId="43" fillId="0" borderId="9" xfId="0" applyNumberFormat="1" applyFont="1" applyFill="1" applyBorder="1" applyAlignment="1" applyProtection="1">
      <alignment horizontal="center" vertical="center" wrapText="1"/>
      <protection locked="0"/>
    </xf>
    <xf numFmtId="180" fontId="43" fillId="0" borderId="9" xfId="0" applyNumberFormat="1" applyFont="1" applyFill="1" applyBorder="1" applyAlignment="1" applyProtection="1">
      <alignment horizontal="center" vertical="center"/>
      <protection locked="0"/>
    </xf>
    <xf numFmtId="176" fontId="43" fillId="0" borderId="9" xfId="0" applyNumberFormat="1" applyFont="1" applyFill="1" applyBorder="1" applyAlignment="1" applyProtection="1">
      <alignment horizontal="center" vertical="center"/>
      <protection/>
    </xf>
    <xf numFmtId="49" fontId="43" fillId="0" borderId="9" xfId="0" applyNumberFormat="1" applyFont="1" applyFill="1" applyBorder="1" applyAlignment="1">
      <alignment horizontal="left" vertical="center" wrapText="1"/>
    </xf>
    <xf numFmtId="0" fontId="43" fillId="0" borderId="9" xfId="0" applyFont="1" applyFill="1" applyBorder="1" applyAlignment="1" applyProtection="1">
      <alignment vertical="center"/>
      <protection locked="0"/>
    </xf>
    <xf numFmtId="180" fontId="42" fillId="0" borderId="9" xfId="0" applyNumberFormat="1" applyFont="1" applyFill="1" applyBorder="1" applyAlignment="1" applyProtection="1">
      <alignment horizontal="center" vertical="center"/>
      <protection/>
    </xf>
    <xf numFmtId="180" fontId="43" fillId="0" borderId="9" xfId="0" applyNumberFormat="1" applyFont="1" applyFill="1" applyBorder="1" applyAlignment="1" applyProtection="1">
      <alignment vertical="center" wrapText="1"/>
      <protection locked="0"/>
    </xf>
    <xf numFmtId="180" fontId="43" fillId="0" borderId="9" xfId="0" applyNumberFormat="1" applyFont="1" applyFill="1" applyBorder="1" applyAlignment="1" applyProtection="1">
      <alignment vertical="center"/>
      <protection locked="0"/>
    </xf>
    <xf numFmtId="0" fontId="43" fillId="0" borderId="9" xfId="0" applyNumberFormat="1" applyFont="1" applyFill="1" applyBorder="1" applyAlignment="1">
      <alignment horizontal="center" vertical="center"/>
    </xf>
    <xf numFmtId="180" fontId="43" fillId="0" borderId="9" xfId="0" applyNumberFormat="1" applyFont="1" applyFill="1" applyBorder="1" applyAlignment="1" applyProtection="1">
      <alignment vertical="center" wrapText="1" shrinkToFit="1"/>
      <protection/>
    </xf>
    <xf numFmtId="0" fontId="43" fillId="0" borderId="9" xfId="0" applyFont="1" applyFill="1" applyBorder="1" applyAlignment="1" applyProtection="1">
      <alignment vertical="center" wrapText="1" shrinkToFit="1"/>
      <protection locked="0"/>
    </xf>
    <xf numFmtId="0" fontId="43" fillId="0" borderId="9" xfId="0" applyFont="1" applyFill="1" applyBorder="1" applyAlignment="1" applyProtection="1">
      <alignment horizontal="right" vertical="center"/>
      <protection/>
    </xf>
    <xf numFmtId="0" fontId="42" fillId="0" borderId="9" xfId="0" applyFont="1" applyFill="1" applyBorder="1" applyAlignment="1" applyProtection="1">
      <alignment horizontal="left" vertical="center" wrapText="1"/>
      <protection locked="0"/>
    </xf>
    <xf numFmtId="0" fontId="43" fillId="0" borderId="9" xfId="0" applyFont="1" applyFill="1" applyBorder="1" applyAlignment="1" applyProtection="1">
      <alignment horizontal="left" vertical="center" wrapText="1"/>
      <protection locked="0"/>
    </xf>
    <xf numFmtId="180" fontId="43" fillId="0" borderId="9" xfId="0" applyNumberFormat="1" applyFont="1" applyFill="1" applyBorder="1" applyAlignment="1" applyProtection="1">
      <alignment horizontal="center" vertical="center" wrapText="1"/>
      <protection/>
    </xf>
    <xf numFmtId="180" fontId="42" fillId="0" borderId="9" xfId="0" applyNumberFormat="1" applyFont="1" applyFill="1" applyBorder="1" applyAlignment="1" applyProtection="1">
      <alignment horizontal="right" vertical="center"/>
      <protection/>
    </xf>
    <xf numFmtId="180" fontId="42" fillId="0" borderId="9" xfId="0" applyNumberFormat="1" applyFont="1" applyFill="1" applyBorder="1" applyAlignment="1" applyProtection="1">
      <alignment vertical="center" wrapText="1"/>
      <protection/>
    </xf>
    <xf numFmtId="180" fontId="42" fillId="0" borderId="9" xfId="0" applyNumberFormat="1" applyFont="1" applyFill="1" applyBorder="1" applyAlignment="1" applyProtection="1">
      <alignment horizontal="center" vertical="center"/>
      <protection locked="0"/>
    </xf>
    <xf numFmtId="0" fontId="42" fillId="0" borderId="9" xfId="0" applyFont="1" applyFill="1" applyBorder="1" applyAlignment="1" applyProtection="1">
      <alignment horizontal="center" vertical="center"/>
      <protection locked="0"/>
    </xf>
    <xf numFmtId="176" fontId="42" fillId="0" borderId="9" xfId="0" applyNumberFormat="1" applyFont="1" applyFill="1" applyBorder="1" applyAlignment="1" applyProtection="1">
      <alignment horizontal="center" vertical="center"/>
      <protection/>
    </xf>
    <xf numFmtId="179" fontId="42" fillId="0" borderId="9" xfId="0" applyNumberFormat="1" applyFont="1" applyFill="1" applyBorder="1" applyAlignment="1" applyProtection="1">
      <alignment horizontal="right" vertical="center"/>
      <protection/>
    </xf>
    <xf numFmtId="181" fontId="40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13" fillId="0" borderId="0" xfId="0" applyFont="1" applyFill="1" applyAlignment="1" applyProtection="1">
      <alignment horizontal="center" vertical="center"/>
      <protection/>
    </xf>
    <xf numFmtId="0" fontId="0" fillId="0" borderId="0" xfId="68" applyFont="1" applyAlignment="1">
      <alignment vertical="center"/>
      <protection/>
    </xf>
    <xf numFmtId="178" fontId="0" fillId="0" borderId="0" xfId="67" applyNumberFormat="1" applyFont="1" applyAlignment="1" applyProtection="1">
      <alignment vertical="center"/>
      <protection locked="0"/>
    </xf>
    <xf numFmtId="179" fontId="0" fillId="0" borderId="0" xfId="68" applyNumberFormat="1" applyFont="1" applyBorder="1" applyAlignment="1">
      <alignment horizontal="right" vertical="center"/>
      <protection/>
    </xf>
    <xf numFmtId="0" fontId="18" fillId="0" borderId="28" xfId="66" applyFont="1" applyFill="1" applyBorder="1" applyAlignment="1">
      <alignment horizontal="center" vertical="center"/>
      <protection/>
    </xf>
    <xf numFmtId="0" fontId="18" fillId="0" borderId="29" xfId="67" applyFont="1" applyFill="1" applyBorder="1" applyAlignment="1" applyProtection="1">
      <alignment horizontal="center" vertical="center" wrapText="1"/>
      <protection locked="0"/>
    </xf>
    <xf numFmtId="0" fontId="18" fillId="0" borderId="11" xfId="67" applyFont="1" applyBorder="1" applyAlignment="1" applyProtection="1">
      <alignment horizontal="center" vertical="center"/>
      <protection locked="0"/>
    </xf>
    <xf numFmtId="0" fontId="18" fillId="0" borderId="12" xfId="67" applyFont="1" applyBorder="1" applyAlignment="1" applyProtection="1">
      <alignment horizontal="center" vertical="center"/>
      <protection locked="0"/>
    </xf>
    <xf numFmtId="0" fontId="18" fillId="0" borderId="30" xfId="66" applyFont="1" applyFill="1" applyBorder="1" applyAlignment="1">
      <alignment horizontal="center" vertical="center"/>
      <protection/>
    </xf>
    <xf numFmtId="0" fontId="18" fillId="0" borderId="31" xfId="67" applyFont="1" applyFill="1" applyBorder="1" applyAlignment="1" applyProtection="1">
      <alignment horizontal="center" vertical="center" wrapText="1"/>
      <protection locked="0"/>
    </xf>
    <xf numFmtId="0" fontId="18" fillId="0" borderId="9" xfId="67" applyFont="1" applyBorder="1" applyAlignment="1" applyProtection="1">
      <alignment horizontal="center" vertical="center"/>
      <protection locked="0"/>
    </xf>
    <xf numFmtId="0" fontId="18" fillId="0" borderId="16" xfId="67" applyFont="1" applyBorder="1" applyAlignment="1" applyProtection="1">
      <alignment horizontal="center" vertical="center"/>
      <protection locked="0"/>
    </xf>
    <xf numFmtId="1" fontId="18" fillId="20" borderId="13" xfId="68" applyNumberFormat="1" applyFont="1" applyFill="1" applyBorder="1" applyAlignment="1" applyProtection="1">
      <alignment vertical="center"/>
      <protection locked="0"/>
    </xf>
    <xf numFmtId="178" fontId="48" fillId="20" borderId="31" xfId="67" applyNumberFormat="1" applyFont="1" applyFill="1" applyBorder="1" applyAlignment="1" applyProtection="1">
      <alignment horizontal="center" vertical="center" wrapText="1"/>
      <protection locked="0"/>
    </xf>
    <xf numFmtId="178" fontId="20" fillId="20" borderId="9" xfId="67" applyNumberFormat="1" applyFont="1" applyFill="1" applyBorder="1" applyAlignment="1" applyProtection="1">
      <alignment horizontal="center" vertical="center"/>
      <protection locked="0"/>
    </xf>
    <xf numFmtId="180" fontId="20" fillId="20" borderId="16" xfId="67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Alignment="1">
      <alignment vertical="center"/>
    </xf>
    <xf numFmtId="1" fontId="5" fillId="0" borderId="13" xfId="68" applyNumberFormat="1" applyFont="1" applyFill="1" applyBorder="1" applyAlignment="1" applyProtection="1">
      <alignment vertical="center"/>
      <protection locked="0"/>
    </xf>
    <xf numFmtId="178" fontId="21" fillId="0" borderId="9" xfId="68" applyNumberFormat="1" applyFont="1" applyFill="1" applyBorder="1" applyAlignment="1">
      <alignment horizontal="center" vertical="center"/>
      <protection/>
    </xf>
    <xf numFmtId="178" fontId="21" fillId="0" borderId="9" xfId="67" applyNumberFormat="1" applyFont="1" applyFill="1" applyBorder="1" applyAlignment="1" applyProtection="1">
      <alignment horizontal="center" vertical="center"/>
      <protection locked="0"/>
    </xf>
    <xf numFmtId="180" fontId="21" fillId="0" borderId="16" xfId="67" applyNumberFormat="1" applyFont="1" applyFill="1" applyBorder="1" applyAlignment="1" applyProtection="1">
      <alignment horizontal="center" vertical="center"/>
      <protection locked="0"/>
    </xf>
    <xf numFmtId="0" fontId="5" fillId="0" borderId="13" xfId="66" applyFont="1" applyFill="1" applyBorder="1" applyAlignment="1" applyProtection="1">
      <alignment vertical="center"/>
      <protection locked="0"/>
    </xf>
    <xf numFmtId="178" fontId="21" fillId="0" borderId="9" xfId="68" applyNumberFormat="1" applyFont="1" applyFill="1" applyBorder="1" applyAlignment="1">
      <alignment horizontal="center" vertical="center" wrapText="1"/>
      <protection/>
    </xf>
    <xf numFmtId="0" fontId="5" fillId="0" borderId="32" xfId="66" applyFont="1" applyFill="1" applyBorder="1" applyAlignment="1" applyProtection="1">
      <alignment vertical="center"/>
      <protection locked="0"/>
    </xf>
    <xf numFmtId="0" fontId="18" fillId="20" borderId="13" xfId="66" applyFont="1" applyFill="1" applyBorder="1" applyAlignment="1" applyProtection="1">
      <alignment vertical="center"/>
      <protection locked="0"/>
    </xf>
    <xf numFmtId="178" fontId="48" fillId="20" borderId="31" xfId="66" applyNumberFormat="1" applyFont="1" applyFill="1" applyBorder="1" applyAlignment="1" applyProtection="1">
      <alignment horizontal="center" vertical="center"/>
      <protection locked="0"/>
    </xf>
    <xf numFmtId="178" fontId="48" fillId="20" borderId="31" xfId="68" applyNumberFormat="1" applyFont="1" applyFill="1" applyBorder="1" applyAlignment="1">
      <alignment horizontal="center" vertical="center"/>
      <protection/>
    </xf>
    <xf numFmtId="1" fontId="18" fillId="0" borderId="13" xfId="68" applyNumberFormat="1" applyFont="1" applyFill="1" applyBorder="1" applyAlignment="1" applyProtection="1">
      <alignment vertical="center"/>
      <protection locked="0"/>
    </xf>
    <xf numFmtId="10" fontId="20" fillId="0" borderId="31" xfId="68" applyNumberFormat="1" applyFont="1" applyFill="1" applyBorder="1" applyAlignment="1">
      <alignment horizontal="center" vertical="center"/>
      <protection/>
    </xf>
    <xf numFmtId="178" fontId="20" fillId="0" borderId="9" xfId="67" applyNumberFormat="1" applyFont="1" applyFill="1" applyBorder="1" applyAlignment="1" applyProtection="1">
      <alignment horizontal="center" vertical="center"/>
      <protection locked="0"/>
    </xf>
    <xf numFmtId="180" fontId="20" fillId="0" borderId="16" xfId="67" applyNumberFormat="1" applyFont="1" applyFill="1" applyBorder="1" applyAlignment="1" applyProtection="1">
      <alignment horizontal="center" vertical="center"/>
      <protection locked="0"/>
    </xf>
    <xf numFmtId="0" fontId="18" fillId="20" borderId="13" xfId="66" applyFont="1" applyFill="1" applyBorder="1" applyAlignment="1" applyProtection="1">
      <alignment horizontal="left" vertical="center"/>
      <protection locked="0"/>
    </xf>
    <xf numFmtId="0" fontId="18" fillId="0" borderId="13" xfId="66" applyFont="1" applyFill="1" applyBorder="1" applyAlignment="1" applyProtection="1">
      <alignment horizontal="left" vertical="center"/>
      <protection locked="0"/>
    </xf>
    <xf numFmtId="178" fontId="20" fillId="0" borderId="31" xfId="68" applyNumberFormat="1" applyFont="1" applyFill="1" applyBorder="1" applyAlignment="1">
      <alignment horizontal="center" vertical="center"/>
      <protection/>
    </xf>
    <xf numFmtId="0" fontId="18" fillId="20" borderId="13" xfId="67" applyFont="1" applyFill="1" applyBorder="1" applyAlignment="1">
      <alignment horizontal="left" vertical="center"/>
      <protection/>
    </xf>
    <xf numFmtId="0" fontId="5" fillId="0" borderId="13" xfId="67" applyFont="1" applyFill="1" applyBorder="1" applyAlignment="1">
      <alignment horizontal="left" vertical="center"/>
      <protection/>
    </xf>
    <xf numFmtId="178" fontId="21" fillId="0" borderId="31" xfId="68" applyNumberFormat="1" applyFont="1" applyFill="1" applyBorder="1" applyAlignment="1">
      <alignment horizontal="center" vertical="center"/>
      <protection/>
    </xf>
    <xf numFmtId="0" fontId="18" fillId="20" borderId="19" xfId="67" applyFont="1" applyFill="1" applyBorder="1" applyAlignment="1">
      <alignment horizontal="left" vertical="center"/>
      <protection/>
    </xf>
    <xf numFmtId="178" fontId="48" fillId="20" borderId="33" xfId="68" applyNumberFormat="1" applyFont="1" applyFill="1" applyBorder="1" applyAlignment="1">
      <alignment horizontal="center" vertical="center"/>
      <protection/>
    </xf>
    <xf numFmtId="178" fontId="20" fillId="20" borderId="20" xfId="67" applyNumberFormat="1" applyFont="1" applyFill="1" applyBorder="1" applyAlignment="1" applyProtection="1">
      <alignment horizontal="center" vertical="center"/>
      <protection locked="0"/>
    </xf>
    <xf numFmtId="180" fontId="20" fillId="20" borderId="25" xfId="67" applyNumberFormat="1" applyFont="1" applyFill="1" applyBorder="1" applyAlignment="1" applyProtection="1">
      <alignment horizontal="center" vertical="center"/>
      <protection locked="0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常规 4 2 2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_全省收入" xfId="66"/>
    <cellStyle name="常规_Sheet1" xfId="67"/>
    <cellStyle name="常规_Sheet7" xfId="68"/>
  </cellStyles>
  <dxfs count="1">
    <dxf>
      <font>
        <b val="0"/>
        <i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U39"/>
  <sheetViews>
    <sheetView showZeros="0" zoomScaleSheetLayoutView="100" workbookViewId="0" topLeftCell="A1">
      <selection activeCell="F17" sqref="F17"/>
    </sheetView>
  </sheetViews>
  <sheetFormatPr defaultColWidth="9.00390625" defaultRowHeight="14.25"/>
  <cols>
    <col min="1" max="1" width="31.375" style="221" customWidth="1"/>
    <col min="2" max="2" width="12.50390625" style="221" customWidth="1"/>
    <col min="3" max="3" width="15.375" style="223" customWidth="1"/>
    <col min="4" max="4" width="11.25390625" style="221" customWidth="1"/>
    <col min="5" max="5" width="11.75390625" style="221" customWidth="1"/>
    <col min="6" max="6" width="23.875" style="221" customWidth="1"/>
    <col min="7" max="252" width="9.00390625" style="221" customWidth="1"/>
    <col min="253" max="255" width="9.00390625" style="222" customWidth="1"/>
  </cols>
  <sheetData>
    <row r="1" spans="3:255" s="221" customFormat="1" ht="14.25">
      <c r="C1" s="223"/>
      <c r="IS1" s="222"/>
      <c r="IT1" s="222"/>
      <c r="IU1" s="222"/>
    </row>
    <row r="2" spans="1:252" s="222" customFormat="1" ht="31.5" customHeight="1">
      <c r="A2" s="224" t="s">
        <v>0</v>
      </c>
      <c r="B2" s="224"/>
      <c r="C2" s="224"/>
      <c r="D2" s="224"/>
      <c r="E2" s="224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221"/>
      <c r="BM2" s="221"/>
      <c r="BN2" s="221"/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221"/>
      <c r="CC2" s="221"/>
      <c r="CD2" s="221"/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221"/>
      <c r="CS2" s="221"/>
      <c r="CT2" s="221"/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221"/>
      <c r="DI2" s="221"/>
      <c r="DJ2" s="221"/>
      <c r="DK2" s="221"/>
      <c r="DL2" s="221"/>
      <c r="DM2" s="221"/>
      <c r="DN2" s="221"/>
      <c r="DO2" s="221"/>
      <c r="DP2" s="221"/>
      <c r="DQ2" s="221"/>
      <c r="DR2" s="221"/>
      <c r="DS2" s="221"/>
      <c r="DT2" s="221"/>
      <c r="DU2" s="221"/>
      <c r="DV2" s="221"/>
      <c r="DW2" s="221"/>
      <c r="DX2" s="221"/>
      <c r="DY2" s="221"/>
      <c r="DZ2" s="221"/>
      <c r="EA2" s="221"/>
      <c r="EB2" s="221"/>
      <c r="EC2" s="221"/>
      <c r="ED2" s="221"/>
      <c r="EE2" s="221"/>
      <c r="EF2" s="221"/>
      <c r="EG2" s="221"/>
      <c r="EH2" s="221"/>
      <c r="EI2" s="221"/>
      <c r="EJ2" s="221"/>
      <c r="EK2" s="221"/>
      <c r="EL2" s="221"/>
      <c r="EM2" s="221"/>
      <c r="EN2" s="221"/>
      <c r="EO2" s="221"/>
      <c r="EP2" s="221"/>
      <c r="EQ2" s="221"/>
      <c r="ER2" s="221"/>
      <c r="ES2" s="221"/>
      <c r="ET2" s="221"/>
      <c r="EU2" s="221"/>
      <c r="EV2" s="221"/>
      <c r="EW2" s="221"/>
      <c r="EX2" s="221"/>
      <c r="EY2" s="221"/>
      <c r="EZ2" s="221"/>
      <c r="FA2" s="221"/>
      <c r="FB2" s="221"/>
      <c r="FC2" s="221"/>
      <c r="FD2" s="221"/>
      <c r="FE2" s="221"/>
      <c r="FF2" s="221"/>
      <c r="FG2" s="221"/>
      <c r="FH2" s="221"/>
      <c r="FI2" s="221"/>
      <c r="FJ2" s="221"/>
      <c r="FK2" s="221"/>
      <c r="FL2" s="221"/>
      <c r="FM2" s="221"/>
      <c r="FN2" s="221"/>
      <c r="FO2" s="221"/>
      <c r="FP2" s="221"/>
      <c r="FQ2" s="221"/>
      <c r="FR2" s="221"/>
      <c r="FS2" s="221"/>
      <c r="FT2" s="221"/>
      <c r="FU2" s="221"/>
      <c r="FV2" s="221"/>
      <c r="FW2" s="221"/>
      <c r="FX2" s="221"/>
      <c r="FY2" s="221"/>
      <c r="FZ2" s="221"/>
      <c r="GA2" s="221"/>
      <c r="GB2" s="221"/>
      <c r="GC2" s="221"/>
      <c r="GD2" s="221"/>
      <c r="GE2" s="221"/>
      <c r="GF2" s="221"/>
      <c r="GG2" s="221"/>
      <c r="GH2" s="221"/>
      <c r="GI2" s="221"/>
      <c r="GJ2" s="221"/>
      <c r="GK2" s="221"/>
      <c r="GL2" s="221"/>
      <c r="GM2" s="221"/>
      <c r="GN2" s="221"/>
      <c r="GO2" s="221"/>
      <c r="GP2" s="221"/>
      <c r="GQ2" s="221"/>
      <c r="GR2" s="221"/>
      <c r="GS2" s="221"/>
      <c r="GT2" s="221"/>
      <c r="GU2" s="221"/>
      <c r="GV2" s="221"/>
      <c r="GW2" s="221"/>
      <c r="GX2" s="221"/>
      <c r="GY2" s="221"/>
      <c r="GZ2" s="221"/>
      <c r="HA2" s="221"/>
      <c r="HB2" s="221"/>
      <c r="HC2" s="221"/>
      <c r="HD2" s="221"/>
      <c r="HE2" s="221"/>
      <c r="HF2" s="221"/>
      <c r="HG2" s="221"/>
      <c r="HH2" s="221"/>
      <c r="HI2" s="221"/>
      <c r="HJ2" s="221"/>
      <c r="HK2" s="221"/>
      <c r="HL2" s="221"/>
      <c r="HM2" s="221"/>
      <c r="HN2" s="221"/>
      <c r="HO2" s="221"/>
      <c r="HP2" s="221"/>
      <c r="HQ2" s="221"/>
      <c r="HR2" s="221"/>
      <c r="HS2" s="221"/>
      <c r="HT2" s="221"/>
      <c r="HU2" s="221"/>
      <c r="HV2" s="221"/>
      <c r="HW2" s="221"/>
      <c r="HX2" s="221"/>
      <c r="HY2" s="221"/>
      <c r="HZ2" s="221"/>
      <c r="IA2" s="221"/>
      <c r="IB2" s="221"/>
      <c r="IC2" s="221"/>
      <c r="ID2" s="221"/>
      <c r="IE2" s="221"/>
      <c r="IF2" s="221"/>
      <c r="IG2" s="221"/>
      <c r="IH2" s="221"/>
      <c r="II2" s="221"/>
      <c r="IJ2" s="221"/>
      <c r="IK2" s="221"/>
      <c r="IL2" s="221"/>
      <c r="IM2" s="221"/>
      <c r="IN2" s="221"/>
      <c r="IO2" s="221"/>
      <c r="IP2" s="221"/>
      <c r="IQ2" s="221"/>
      <c r="IR2" s="221"/>
    </row>
    <row r="3" spans="1:252" s="222" customFormat="1" ht="18" customHeight="1">
      <c r="A3" s="225"/>
      <c r="B3" s="225"/>
      <c r="C3" s="226"/>
      <c r="D3" s="227" t="s">
        <v>1</v>
      </c>
      <c r="E3" s="227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  <c r="BS3" s="221"/>
      <c r="BT3" s="221"/>
      <c r="BU3" s="221"/>
      <c r="BV3" s="221"/>
      <c r="BW3" s="221"/>
      <c r="BX3" s="221"/>
      <c r="BY3" s="221"/>
      <c r="BZ3" s="221"/>
      <c r="CA3" s="221"/>
      <c r="CB3" s="221"/>
      <c r="CC3" s="221"/>
      <c r="CD3" s="221"/>
      <c r="CE3" s="221"/>
      <c r="CF3" s="221"/>
      <c r="CG3" s="221"/>
      <c r="CH3" s="221"/>
      <c r="CI3" s="221"/>
      <c r="CJ3" s="221"/>
      <c r="CK3" s="221"/>
      <c r="CL3" s="221"/>
      <c r="CM3" s="221"/>
      <c r="CN3" s="221"/>
      <c r="CO3" s="221"/>
      <c r="CP3" s="221"/>
      <c r="CQ3" s="221"/>
      <c r="CR3" s="221"/>
      <c r="CS3" s="221"/>
      <c r="CT3" s="221"/>
      <c r="CU3" s="221"/>
      <c r="CV3" s="221"/>
      <c r="CW3" s="221"/>
      <c r="CX3" s="221"/>
      <c r="CY3" s="221"/>
      <c r="CZ3" s="221"/>
      <c r="DA3" s="221"/>
      <c r="DB3" s="221"/>
      <c r="DC3" s="221"/>
      <c r="DD3" s="221"/>
      <c r="DE3" s="221"/>
      <c r="DF3" s="221"/>
      <c r="DG3" s="221"/>
      <c r="DH3" s="221"/>
      <c r="DI3" s="221"/>
      <c r="DJ3" s="221"/>
      <c r="DK3" s="221"/>
      <c r="DL3" s="221"/>
      <c r="DM3" s="221"/>
      <c r="DN3" s="221"/>
      <c r="DO3" s="221"/>
      <c r="DP3" s="221"/>
      <c r="DQ3" s="221"/>
      <c r="DR3" s="221"/>
      <c r="DS3" s="221"/>
      <c r="DT3" s="221"/>
      <c r="DU3" s="221"/>
      <c r="DV3" s="221"/>
      <c r="DW3" s="221"/>
      <c r="DX3" s="221"/>
      <c r="DY3" s="221"/>
      <c r="DZ3" s="221"/>
      <c r="EA3" s="221"/>
      <c r="EB3" s="221"/>
      <c r="EC3" s="221"/>
      <c r="ED3" s="221"/>
      <c r="EE3" s="221"/>
      <c r="EF3" s="221"/>
      <c r="EG3" s="221"/>
      <c r="EH3" s="221"/>
      <c r="EI3" s="221"/>
      <c r="EJ3" s="221"/>
      <c r="EK3" s="221"/>
      <c r="EL3" s="221"/>
      <c r="EM3" s="221"/>
      <c r="EN3" s="221"/>
      <c r="EO3" s="221"/>
      <c r="EP3" s="221"/>
      <c r="EQ3" s="221"/>
      <c r="ER3" s="221"/>
      <c r="ES3" s="221"/>
      <c r="ET3" s="221"/>
      <c r="EU3" s="221"/>
      <c r="EV3" s="221"/>
      <c r="EW3" s="221"/>
      <c r="EX3" s="221"/>
      <c r="EY3" s="221"/>
      <c r="EZ3" s="221"/>
      <c r="FA3" s="221"/>
      <c r="FB3" s="221"/>
      <c r="FC3" s="221"/>
      <c r="FD3" s="221"/>
      <c r="FE3" s="221"/>
      <c r="FF3" s="221"/>
      <c r="FG3" s="221"/>
      <c r="FH3" s="221"/>
      <c r="FI3" s="221"/>
      <c r="FJ3" s="221"/>
      <c r="FK3" s="221"/>
      <c r="FL3" s="221"/>
      <c r="FM3" s="221"/>
      <c r="FN3" s="221"/>
      <c r="FO3" s="221"/>
      <c r="FP3" s="221"/>
      <c r="FQ3" s="221"/>
      <c r="FR3" s="221"/>
      <c r="FS3" s="221"/>
      <c r="FT3" s="221"/>
      <c r="FU3" s="221"/>
      <c r="FV3" s="221"/>
      <c r="FW3" s="221"/>
      <c r="FX3" s="221"/>
      <c r="FY3" s="221"/>
      <c r="FZ3" s="221"/>
      <c r="GA3" s="221"/>
      <c r="GB3" s="221"/>
      <c r="GC3" s="221"/>
      <c r="GD3" s="221"/>
      <c r="GE3" s="221"/>
      <c r="GF3" s="221"/>
      <c r="GG3" s="221"/>
      <c r="GH3" s="221"/>
      <c r="GI3" s="221"/>
      <c r="GJ3" s="221"/>
      <c r="GK3" s="221"/>
      <c r="GL3" s="221"/>
      <c r="GM3" s="221"/>
      <c r="GN3" s="221"/>
      <c r="GO3" s="221"/>
      <c r="GP3" s="221"/>
      <c r="GQ3" s="221"/>
      <c r="GR3" s="221"/>
      <c r="GS3" s="221"/>
      <c r="GT3" s="221"/>
      <c r="GU3" s="221"/>
      <c r="GV3" s="221"/>
      <c r="GW3" s="221"/>
      <c r="GX3" s="221"/>
      <c r="GY3" s="221"/>
      <c r="GZ3" s="221"/>
      <c r="HA3" s="221"/>
      <c r="HB3" s="221"/>
      <c r="HC3" s="221"/>
      <c r="HD3" s="221"/>
      <c r="HE3" s="221"/>
      <c r="HF3" s="221"/>
      <c r="HG3" s="221"/>
      <c r="HH3" s="221"/>
      <c r="HI3" s="221"/>
      <c r="HJ3" s="221"/>
      <c r="HK3" s="221"/>
      <c r="HL3" s="221"/>
      <c r="HM3" s="221"/>
      <c r="HN3" s="221"/>
      <c r="HO3" s="221"/>
      <c r="HP3" s="221"/>
      <c r="HQ3" s="221"/>
      <c r="HR3" s="221"/>
      <c r="HS3" s="221"/>
      <c r="HT3" s="221"/>
      <c r="HU3" s="221"/>
      <c r="HV3" s="221"/>
      <c r="HW3" s="221"/>
      <c r="HX3" s="221"/>
      <c r="HY3" s="221"/>
      <c r="HZ3" s="221"/>
      <c r="IA3" s="221"/>
      <c r="IB3" s="221"/>
      <c r="IC3" s="221"/>
      <c r="ID3" s="221"/>
      <c r="IE3" s="221"/>
      <c r="IF3" s="221"/>
      <c r="IG3" s="221"/>
      <c r="IH3" s="221"/>
      <c r="II3" s="221"/>
      <c r="IJ3" s="221"/>
      <c r="IK3" s="221"/>
      <c r="IL3" s="221"/>
      <c r="IM3" s="221"/>
      <c r="IN3" s="221"/>
      <c r="IO3" s="221"/>
      <c r="IP3" s="221"/>
      <c r="IQ3" s="221"/>
      <c r="IR3" s="221"/>
    </row>
    <row r="4" spans="1:252" s="222" customFormat="1" ht="15" customHeight="1">
      <c r="A4" s="228" t="s">
        <v>2</v>
      </c>
      <c r="B4" s="229" t="s">
        <v>3</v>
      </c>
      <c r="C4" s="229" t="s">
        <v>4</v>
      </c>
      <c r="D4" s="230" t="s">
        <v>5</v>
      </c>
      <c r="E4" s="23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1"/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1"/>
      <c r="BL4" s="221"/>
      <c r="BM4" s="221"/>
      <c r="BN4" s="221"/>
      <c r="BO4" s="221"/>
      <c r="BP4" s="221"/>
      <c r="BQ4" s="221"/>
      <c r="BR4" s="221"/>
      <c r="BS4" s="221"/>
      <c r="BT4" s="221"/>
      <c r="BU4" s="221"/>
      <c r="BV4" s="221"/>
      <c r="BW4" s="221"/>
      <c r="BX4" s="221"/>
      <c r="BY4" s="221"/>
      <c r="BZ4" s="221"/>
      <c r="CA4" s="221"/>
      <c r="CB4" s="221"/>
      <c r="CC4" s="221"/>
      <c r="CD4" s="221"/>
      <c r="CE4" s="221"/>
      <c r="CF4" s="221"/>
      <c r="CG4" s="221"/>
      <c r="CH4" s="221"/>
      <c r="CI4" s="221"/>
      <c r="CJ4" s="221"/>
      <c r="CK4" s="221"/>
      <c r="CL4" s="221"/>
      <c r="CM4" s="221"/>
      <c r="CN4" s="221"/>
      <c r="CO4" s="221"/>
      <c r="CP4" s="221"/>
      <c r="CQ4" s="221"/>
      <c r="CR4" s="221"/>
      <c r="CS4" s="221"/>
      <c r="CT4" s="221"/>
      <c r="CU4" s="221"/>
      <c r="CV4" s="221"/>
      <c r="CW4" s="221"/>
      <c r="CX4" s="221"/>
      <c r="CY4" s="221"/>
      <c r="CZ4" s="221"/>
      <c r="DA4" s="221"/>
      <c r="DB4" s="221"/>
      <c r="DC4" s="221"/>
      <c r="DD4" s="221"/>
      <c r="DE4" s="221"/>
      <c r="DF4" s="221"/>
      <c r="DG4" s="221"/>
      <c r="DH4" s="221"/>
      <c r="DI4" s="221"/>
      <c r="DJ4" s="221"/>
      <c r="DK4" s="221"/>
      <c r="DL4" s="221"/>
      <c r="DM4" s="221"/>
      <c r="DN4" s="221"/>
      <c r="DO4" s="221"/>
      <c r="DP4" s="221"/>
      <c r="DQ4" s="221"/>
      <c r="DR4" s="221"/>
      <c r="DS4" s="221"/>
      <c r="DT4" s="221"/>
      <c r="DU4" s="221"/>
      <c r="DV4" s="221"/>
      <c r="DW4" s="221"/>
      <c r="DX4" s="221"/>
      <c r="DY4" s="221"/>
      <c r="DZ4" s="221"/>
      <c r="EA4" s="221"/>
      <c r="EB4" s="221"/>
      <c r="EC4" s="221"/>
      <c r="ED4" s="221"/>
      <c r="EE4" s="221"/>
      <c r="EF4" s="221"/>
      <c r="EG4" s="221"/>
      <c r="EH4" s="221"/>
      <c r="EI4" s="221"/>
      <c r="EJ4" s="221"/>
      <c r="EK4" s="221"/>
      <c r="EL4" s="221"/>
      <c r="EM4" s="221"/>
      <c r="EN4" s="221"/>
      <c r="EO4" s="221"/>
      <c r="EP4" s="221"/>
      <c r="EQ4" s="221"/>
      <c r="ER4" s="221"/>
      <c r="ES4" s="221"/>
      <c r="ET4" s="221"/>
      <c r="EU4" s="221"/>
      <c r="EV4" s="221"/>
      <c r="EW4" s="221"/>
      <c r="EX4" s="221"/>
      <c r="EY4" s="221"/>
      <c r="EZ4" s="221"/>
      <c r="FA4" s="221"/>
      <c r="FB4" s="221"/>
      <c r="FC4" s="221"/>
      <c r="FD4" s="221"/>
      <c r="FE4" s="221"/>
      <c r="FF4" s="221"/>
      <c r="FG4" s="221"/>
      <c r="FH4" s="221"/>
      <c r="FI4" s="221"/>
      <c r="FJ4" s="221"/>
      <c r="FK4" s="221"/>
      <c r="FL4" s="221"/>
      <c r="FM4" s="221"/>
      <c r="FN4" s="221"/>
      <c r="FO4" s="221"/>
      <c r="FP4" s="221"/>
      <c r="FQ4" s="221"/>
      <c r="FR4" s="221"/>
      <c r="FS4" s="221"/>
      <c r="FT4" s="221"/>
      <c r="FU4" s="221"/>
      <c r="FV4" s="221"/>
      <c r="FW4" s="221"/>
      <c r="FX4" s="221"/>
      <c r="FY4" s="221"/>
      <c r="FZ4" s="221"/>
      <c r="GA4" s="221"/>
      <c r="GB4" s="221"/>
      <c r="GC4" s="221"/>
      <c r="GD4" s="221"/>
      <c r="GE4" s="221"/>
      <c r="GF4" s="221"/>
      <c r="GG4" s="221"/>
      <c r="GH4" s="221"/>
      <c r="GI4" s="221"/>
      <c r="GJ4" s="221"/>
      <c r="GK4" s="221"/>
      <c r="GL4" s="221"/>
      <c r="GM4" s="221"/>
      <c r="GN4" s="221"/>
      <c r="GO4" s="221"/>
      <c r="GP4" s="221"/>
      <c r="GQ4" s="221"/>
      <c r="GR4" s="221"/>
      <c r="GS4" s="221"/>
      <c r="GT4" s="221"/>
      <c r="GU4" s="221"/>
      <c r="GV4" s="221"/>
      <c r="GW4" s="221"/>
      <c r="GX4" s="221"/>
      <c r="GY4" s="221"/>
      <c r="GZ4" s="221"/>
      <c r="HA4" s="221"/>
      <c r="HB4" s="221"/>
      <c r="HC4" s="221"/>
      <c r="HD4" s="221"/>
      <c r="HE4" s="221"/>
      <c r="HF4" s="221"/>
      <c r="HG4" s="221"/>
      <c r="HH4" s="221"/>
      <c r="HI4" s="221"/>
      <c r="HJ4" s="221"/>
      <c r="HK4" s="221"/>
      <c r="HL4" s="221"/>
      <c r="HM4" s="221"/>
      <c r="HN4" s="221"/>
      <c r="HO4" s="221"/>
      <c r="HP4" s="221"/>
      <c r="HQ4" s="221"/>
      <c r="HR4" s="221"/>
      <c r="HS4" s="221"/>
      <c r="HT4" s="221"/>
      <c r="HU4" s="221"/>
      <c r="HV4" s="221"/>
      <c r="HW4" s="221"/>
      <c r="HX4" s="221"/>
      <c r="HY4" s="221"/>
      <c r="HZ4" s="221"/>
      <c r="IA4" s="221"/>
      <c r="IB4" s="221"/>
      <c r="IC4" s="221"/>
      <c r="ID4" s="221"/>
      <c r="IE4" s="221"/>
      <c r="IF4" s="221"/>
      <c r="IG4" s="221"/>
      <c r="IH4" s="221"/>
      <c r="II4" s="221"/>
      <c r="IJ4" s="221"/>
      <c r="IK4" s="221"/>
      <c r="IL4" s="221"/>
      <c r="IM4" s="221"/>
      <c r="IN4" s="221"/>
      <c r="IO4" s="221"/>
      <c r="IP4" s="221"/>
      <c r="IQ4" s="221"/>
      <c r="IR4" s="221"/>
    </row>
    <row r="5" spans="1:252" s="222" customFormat="1" ht="15" customHeight="1">
      <c r="A5" s="232"/>
      <c r="B5" s="233"/>
      <c r="C5" s="233"/>
      <c r="D5" s="234" t="s">
        <v>6</v>
      </c>
      <c r="E5" s="235" t="s">
        <v>7</v>
      </c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221"/>
      <c r="BL5" s="221"/>
      <c r="BM5" s="221"/>
      <c r="BN5" s="221"/>
      <c r="BO5" s="221"/>
      <c r="BP5" s="221"/>
      <c r="BQ5" s="221"/>
      <c r="BR5" s="221"/>
      <c r="BS5" s="221"/>
      <c r="BT5" s="221"/>
      <c r="BU5" s="221"/>
      <c r="BV5" s="221"/>
      <c r="BW5" s="221"/>
      <c r="BX5" s="221"/>
      <c r="BY5" s="221"/>
      <c r="BZ5" s="221"/>
      <c r="CA5" s="221"/>
      <c r="CB5" s="221"/>
      <c r="CC5" s="221"/>
      <c r="CD5" s="221"/>
      <c r="CE5" s="221"/>
      <c r="CF5" s="221"/>
      <c r="CG5" s="221"/>
      <c r="CH5" s="221"/>
      <c r="CI5" s="221"/>
      <c r="CJ5" s="221"/>
      <c r="CK5" s="221"/>
      <c r="CL5" s="221"/>
      <c r="CM5" s="221"/>
      <c r="CN5" s="221"/>
      <c r="CO5" s="221"/>
      <c r="CP5" s="221"/>
      <c r="CQ5" s="221"/>
      <c r="CR5" s="221"/>
      <c r="CS5" s="221"/>
      <c r="CT5" s="221"/>
      <c r="CU5" s="221"/>
      <c r="CV5" s="221"/>
      <c r="CW5" s="221"/>
      <c r="CX5" s="221"/>
      <c r="CY5" s="221"/>
      <c r="CZ5" s="221"/>
      <c r="DA5" s="221"/>
      <c r="DB5" s="221"/>
      <c r="DC5" s="221"/>
      <c r="DD5" s="221"/>
      <c r="DE5" s="221"/>
      <c r="DF5" s="221"/>
      <c r="DG5" s="221"/>
      <c r="DH5" s="221"/>
      <c r="DI5" s="221"/>
      <c r="DJ5" s="221"/>
      <c r="DK5" s="221"/>
      <c r="DL5" s="221"/>
      <c r="DM5" s="221"/>
      <c r="DN5" s="221"/>
      <c r="DO5" s="221"/>
      <c r="DP5" s="221"/>
      <c r="DQ5" s="221"/>
      <c r="DR5" s="221"/>
      <c r="DS5" s="221"/>
      <c r="DT5" s="221"/>
      <c r="DU5" s="221"/>
      <c r="DV5" s="221"/>
      <c r="DW5" s="221"/>
      <c r="DX5" s="221"/>
      <c r="DY5" s="221"/>
      <c r="DZ5" s="221"/>
      <c r="EA5" s="221"/>
      <c r="EB5" s="221"/>
      <c r="EC5" s="221"/>
      <c r="ED5" s="221"/>
      <c r="EE5" s="221"/>
      <c r="EF5" s="221"/>
      <c r="EG5" s="221"/>
      <c r="EH5" s="221"/>
      <c r="EI5" s="221"/>
      <c r="EJ5" s="221"/>
      <c r="EK5" s="221"/>
      <c r="EL5" s="221"/>
      <c r="EM5" s="221"/>
      <c r="EN5" s="221"/>
      <c r="EO5" s="221"/>
      <c r="EP5" s="221"/>
      <c r="EQ5" s="221"/>
      <c r="ER5" s="221"/>
      <c r="ES5" s="221"/>
      <c r="ET5" s="221"/>
      <c r="EU5" s="221"/>
      <c r="EV5" s="221"/>
      <c r="EW5" s="221"/>
      <c r="EX5" s="221"/>
      <c r="EY5" s="221"/>
      <c r="EZ5" s="221"/>
      <c r="FA5" s="221"/>
      <c r="FB5" s="221"/>
      <c r="FC5" s="221"/>
      <c r="FD5" s="221"/>
      <c r="FE5" s="221"/>
      <c r="FF5" s="221"/>
      <c r="FG5" s="221"/>
      <c r="FH5" s="221"/>
      <c r="FI5" s="221"/>
      <c r="FJ5" s="221"/>
      <c r="FK5" s="221"/>
      <c r="FL5" s="221"/>
      <c r="FM5" s="221"/>
      <c r="FN5" s="221"/>
      <c r="FO5" s="221"/>
      <c r="FP5" s="221"/>
      <c r="FQ5" s="221"/>
      <c r="FR5" s="221"/>
      <c r="FS5" s="221"/>
      <c r="FT5" s="221"/>
      <c r="FU5" s="221"/>
      <c r="FV5" s="221"/>
      <c r="FW5" s="221"/>
      <c r="FX5" s="221"/>
      <c r="FY5" s="221"/>
      <c r="FZ5" s="221"/>
      <c r="GA5" s="221"/>
      <c r="GB5" s="221"/>
      <c r="GC5" s="221"/>
      <c r="GD5" s="221"/>
      <c r="GE5" s="221"/>
      <c r="GF5" s="221"/>
      <c r="GG5" s="221"/>
      <c r="GH5" s="221"/>
      <c r="GI5" s="221"/>
      <c r="GJ5" s="221"/>
      <c r="GK5" s="221"/>
      <c r="GL5" s="221"/>
      <c r="GM5" s="221"/>
      <c r="GN5" s="221"/>
      <c r="GO5" s="221"/>
      <c r="GP5" s="221"/>
      <c r="GQ5" s="221"/>
      <c r="GR5" s="221"/>
      <c r="GS5" s="221"/>
      <c r="GT5" s="221"/>
      <c r="GU5" s="221"/>
      <c r="GV5" s="221"/>
      <c r="GW5" s="221"/>
      <c r="GX5" s="221"/>
      <c r="GY5" s="221"/>
      <c r="GZ5" s="221"/>
      <c r="HA5" s="221"/>
      <c r="HB5" s="221"/>
      <c r="HC5" s="221"/>
      <c r="HD5" s="221"/>
      <c r="HE5" s="221"/>
      <c r="HF5" s="221"/>
      <c r="HG5" s="221"/>
      <c r="HH5" s="221"/>
      <c r="HI5" s="221"/>
      <c r="HJ5" s="221"/>
      <c r="HK5" s="221"/>
      <c r="HL5" s="221"/>
      <c r="HM5" s="221"/>
      <c r="HN5" s="221"/>
      <c r="HO5" s="221"/>
      <c r="HP5" s="221"/>
      <c r="HQ5" s="221"/>
      <c r="HR5" s="221"/>
      <c r="HS5" s="221"/>
      <c r="HT5" s="221"/>
      <c r="HU5" s="221"/>
      <c r="HV5" s="221"/>
      <c r="HW5" s="221"/>
      <c r="HX5" s="221"/>
      <c r="HY5" s="221"/>
      <c r="HZ5" s="221"/>
      <c r="IA5" s="221"/>
      <c r="IB5" s="221"/>
      <c r="IC5" s="221"/>
      <c r="ID5" s="221"/>
      <c r="IE5" s="221"/>
      <c r="IF5" s="221"/>
      <c r="IG5" s="221"/>
      <c r="IH5" s="221"/>
      <c r="II5" s="221"/>
      <c r="IJ5" s="221"/>
      <c r="IK5" s="221"/>
      <c r="IL5" s="221"/>
      <c r="IM5" s="221"/>
      <c r="IN5" s="221"/>
      <c r="IO5" s="221"/>
      <c r="IP5" s="221"/>
      <c r="IQ5" s="221"/>
      <c r="IR5" s="221"/>
    </row>
    <row r="6" spans="1:252" s="222" customFormat="1" ht="18" customHeight="1">
      <c r="A6" s="236" t="s">
        <v>8</v>
      </c>
      <c r="B6" s="237">
        <f>SUM(B7,B9:B21)</f>
        <v>56487</v>
      </c>
      <c r="C6" s="237">
        <f>SUM(C7,C9:C21)</f>
        <v>61561</v>
      </c>
      <c r="D6" s="238">
        <f>C6-B6</f>
        <v>5074</v>
      </c>
      <c r="E6" s="239">
        <f>(C6/B6-1)*100</f>
        <v>8.982597765857637</v>
      </c>
      <c r="F6" s="240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1"/>
      <c r="CM6" s="221"/>
      <c r="CN6" s="221"/>
      <c r="CO6" s="221"/>
      <c r="CP6" s="221"/>
      <c r="CQ6" s="221"/>
      <c r="CR6" s="221"/>
      <c r="CS6" s="221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1"/>
      <c r="DE6" s="221"/>
      <c r="DF6" s="221"/>
      <c r="DG6" s="221"/>
      <c r="DH6" s="221"/>
      <c r="DI6" s="221"/>
      <c r="DJ6" s="221"/>
      <c r="DK6" s="221"/>
      <c r="DL6" s="221"/>
      <c r="DM6" s="221"/>
      <c r="DN6" s="221"/>
      <c r="DO6" s="221"/>
      <c r="DP6" s="221"/>
      <c r="DQ6" s="221"/>
      <c r="DR6" s="221"/>
      <c r="DS6" s="221"/>
      <c r="DT6" s="221"/>
      <c r="DU6" s="221"/>
      <c r="DV6" s="221"/>
      <c r="DW6" s="221"/>
      <c r="DX6" s="221"/>
      <c r="DY6" s="221"/>
      <c r="DZ6" s="221"/>
      <c r="EA6" s="221"/>
      <c r="EB6" s="221"/>
      <c r="EC6" s="221"/>
      <c r="ED6" s="221"/>
      <c r="EE6" s="221"/>
      <c r="EF6" s="221"/>
      <c r="EG6" s="221"/>
      <c r="EH6" s="221"/>
      <c r="EI6" s="221"/>
      <c r="EJ6" s="221"/>
      <c r="EK6" s="221"/>
      <c r="EL6" s="221"/>
      <c r="EM6" s="221"/>
      <c r="EN6" s="221"/>
      <c r="EO6" s="221"/>
      <c r="EP6" s="221"/>
      <c r="EQ6" s="221"/>
      <c r="ER6" s="221"/>
      <c r="ES6" s="221"/>
      <c r="ET6" s="221"/>
      <c r="EU6" s="221"/>
      <c r="EV6" s="221"/>
      <c r="EW6" s="221"/>
      <c r="EX6" s="221"/>
      <c r="EY6" s="221"/>
      <c r="EZ6" s="221"/>
      <c r="FA6" s="221"/>
      <c r="FB6" s="221"/>
      <c r="FC6" s="221"/>
      <c r="FD6" s="221"/>
      <c r="FE6" s="221"/>
      <c r="FF6" s="221"/>
      <c r="FG6" s="221"/>
      <c r="FH6" s="221"/>
      <c r="FI6" s="221"/>
      <c r="FJ6" s="221"/>
      <c r="FK6" s="221"/>
      <c r="FL6" s="221"/>
      <c r="FM6" s="221"/>
      <c r="FN6" s="221"/>
      <c r="FO6" s="221"/>
      <c r="FP6" s="221"/>
      <c r="FQ6" s="221"/>
      <c r="FR6" s="221"/>
      <c r="FS6" s="221"/>
      <c r="FT6" s="221"/>
      <c r="FU6" s="221"/>
      <c r="FV6" s="221"/>
      <c r="FW6" s="221"/>
      <c r="FX6" s="221"/>
      <c r="FY6" s="221"/>
      <c r="FZ6" s="221"/>
      <c r="GA6" s="221"/>
      <c r="GB6" s="221"/>
      <c r="GC6" s="221"/>
      <c r="GD6" s="221"/>
      <c r="GE6" s="221"/>
      <c r="GF6" s="221"/>
      <c r="GG6" s="221"/>
      <c r="GH6" s="221"/>
      <c r="GI6" s="221"/>
      <c r="GJ6" s="221"/>
      <c r="GK6" s="221"/>
      <c r="GL6" s="221"/>
      <c r="GM6" s="221"/>
      <c r="GN6" s="221"/>
      <c r="GO6" s="221"/>
      <c r="GP6" s="221"/>
      <c r="GQ6" s="221"/>
      <c r="GR6" s="221"/>
      <c r="GS6" s="221"/>
      <c r="GT6" s="221"/>
      <c r="GU6" s="221"/>
      <c r="GV6" s="221"/>
      <c r="GW6" s="221"/>
      <c r="GX6" s="221"/>
      <c r="GY6" s="221"/>
      <c r="GZ6" s="221"/>
      <c r="HA6" s="221"/>
      <c r="HB6" s="221"/>
      <c r="HC6" s="221"/>
      <c r="HD6" s="221"/>
      <c r="HE6" s="221"/>
      <c r="HF6" s="221"/>
      <c r="HG6" s="221"/>
      <c r="HH6" s="221"/>
      <c r="HI6" s="221"/>
      <c r="HJ6" s="221"/>
      <c r="HK6" s="221"/>
      <c r="HL6" s="221"/>
      <c r="HM6" s="221"/>
      <c r="HN6" s="221"/>
      <c r="HO6" s="221"/>
      <c r="HP6" s="221"/>
      <c r="HQ6" s="221"/>
      <c r="HR6" s="221"/>
      <c r="HS6" s="221"/>
      <c r="HT6" s="221"/>
      <c r="HU6" s="221"/>
      <c r="HV6" s="221"/>
      <c r="HW6" s="221"/>
      <c r="HX6" s="221"/>
      <c r="HY6" s="221"/>
      <c r="HZ6" s="221"/>
      <c r="IA6" s="221"/>
      <c r="IB6" s="221"/>
      <c r="IC6" s="221"/>
      <c r="ID6" s="221"/>
      <c r="IE6" s="221"/>
      <c r="IF6" s="221"/>
      <c r="IG6" s="221"/>
      <c r="IH6" s="221"/>
      <c r="II6" s="221"/>
      <c r="IJ6" s="221"/>
      <c r="IK6" s="221"/>
      <c r="IL6" s="221"/>
      <c r="IM6" s="221"/>
      <c r="IN6" s="221"/>
      <c r="IO6" s="221"/>
      <c r="IP6" s="221"/>
      <c r="IQ6" s="221"/>
      <c r="IR6" s="221"/>
    </row>
    <row r="7" spans="1:252" s="222" customFormat="1" ht="18" customHeight="1">
      <c r="A7" s="241" t="s">
        <v>9</v>
      </c>
      <c r="B7" s="242">
        <v>16835</v>
      </c>
      <c r="C7" s="242">
        <v>16928</v>
      </c>
      <c r="D7" s="243">
        <f aca="true" t="shared" si="0" ref="D7:D39">C7-B7</f>
        <v>93</v>
      </c>
      <c r="E7" s="244">
        <f aca="true" t="shared" si="1" ref="E7:E39">(C7/B7-1)*100</f>
        <v>0.5524205524205517</v>
      </c>
      <c r="F7" s="240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221"/>
      <c r="CN7" s="221"/>
      <c r="CO7" s="221"/>
      <c r="CP7" s="221"/>
      <c r="CQ7" s="221"/>
      <c r="CR7" s="221"/>
      <c r="CS7" s="221"/>
      <c r="CT7" s="221"/>
      <c r="CU7" s="221"/>
      <c r="CV7" s="221"/>
      <c r="CW7" s="221"/>
      <c r="CX7" s="221"/>
      <c r="CY7" s="221"/>
      <c r="CZ7" s="221"/>
      <c r="DA7" s="221"/>
      <c r="DB7" s="221"/>
      <c r="DC7" s="221"/>
      <c r="DD7" s="221"/>
      <c r="DE7" s="221"/>
      <c r="DF7" s="221"/>
      <c r="DG7" s="221"/>
      <c r="DH7" s="221"/>
      <c r="DI7" s="221"/>
      <c r="DJ7" s="221"/>
      <c r="DK7" s="221"/>
      <c r="DL7" s="221"/>
      <c r="DM7" s="221"/>
      <c r="DN7" s="221"/>
      <c r="DO7" s="221"/>
      <c r="DP7" s="221"/>
      <c r="DQ7" s="221"/>
      <c r="DR7" s="221"/>
      <c r="DS7" s="221"/>
      <c r="DT7" s="221"/>
      <c r="DU7" s="221"/>
      <c r="DV7" s="221"/>
      <c r="DW7" s="221"/>
      <c r="DX7" s="221"/>
      <c r="DY7" s="221"/>
      <c r="DZ7" s="221"/>
      <c r="EA7" s="221"/>
      <c r="EB7" s="221"/>
      <c r="EC7" s="221"/>
      <c r="ED7" s="221"/>
      <c r="EE7" s="221"/>
      <c r="EF7" s="221"/>
      <c r="EG7" s="221"/>
      <c r="EH7" s="221"/>
      <c r="EI7" s="221"/>
      <c r="EJ7" s="221"/>
      <c r="EK7" s="221"/>
      <c r="EL7" s="221"/>
      <c r="EM7" s="221"/>
      <c r="EN7" s="221"/>
      <c r="EO7" s="221"/>
      <c r="EP7" s="221"/>
      <c r="EQ7" s="221"/>
      <c r="ER7" s="221"/>
      <c r="ES7" s="221"/>
      <c r="ET7" s="221"/>
      <c r="EU7" s="221"/>
      <c r="EV7" s="221"/>
      <c r="EW7" s="221"/>
      <c r="EX7" s="221"/>
      <c r="EY7" s="221"/>
      <c r="EZ7" s="221"/>
      <c r="FA7" s="221"/>
      <c r="FB7" s="221"/>
      <c r="FC7" s="221"/>
      <c r="FD7" s="221"/>
      <c r="FE7" s="221"/>
      <c r="FF7" s="221"/>
      <c r="FG7" s="221"/>
      <c r="FH7" s="221"/>
      <c r="FI7" s="221"/>
      <c r="FJ7" s="221"/>
      <c r="FK7" s="221"/>
      <c r="FL7" s="221"/>
      <c r="FM7" s="221"/>
      <c r="FN7" s="221"/>
      <c r="FO7" s="221"/>
      <c r="FP7" s="221"/>
      <c r="FQ7" s="221"/>
      <c r="FR7" s="221"/>
      <c r="FS7" s="221"/>
      <c r="FT7" s="221"/>
      <c r="FU7" s="221"/>
      <c r="FV7" s="221"/>
      <c r="FW7" s="221"/>
      <c r="FX7" s="221"/>
      <c r="FY7" s="221"/>
      <c r="FZ7" s="221"/>
      <c r="GA7" s="221"/>
      <c r="GB7" s="221"/>
      <c r="GC7" s="221"/>
      <c r="GD7" s="221"/>
      <c r="GE7" s="221"/>
      <c r="GF7" s="221"/>
      <c r="GG7" s="221"/>
      <c r="GH7" s="221"/>
      <c r="GI7" s="221"/>
      <c r="GJ7" s="221"/>
      <c r="GK7" s="221"/>
      <c r="GL7" s="221"/>
      <c r="GM7" s="221"/>
      <c r="GN7" s="221"/>
      <c r="GO7" s="221"/>
      <c r="GP7" s="221"/>
      <c r="GQ7" s="221"/>
      <c r="GR7" s="221"/>
      <c r="GS7" s="221"/>
      <c r="GT7" s="221"/>
      <c r="GU7" s="221"/>
      <c r="GV7" s="221"/>
      <c r="GW7" s="221"/>
      <c r="GX7" s="221"/>
      <c r="GY7" s="221"/>
      <c r="GZ7" s="221"/>
      <c r="HA7" s="221"/>
      <c r="HB7" s="221"/>
      <c r="HC7" s="221"/>
      <c r="HD7" s="221"/>
      <c r="HE7" s="221"/>
      <c r="HF7" s="221"/>
      <c r="HG7" s="221"/>
      <c r="HH7" s="221"/>
      <c r="HI7" s="221"/>
      <c r="HJ7" s="221"/>
      <c r="HK7" s="221"/>
      <c r="HL7" s="221"/>
      <c r="HM7" s="221"/>
      <c r="HN7" s="221"/>
      <c r="HO7" s="221"/>
      <c r="HP7" s="221"/>
      <c r="HQ7" s="221"/>
      <c r="HR7" s="221"/>
      <c r="HS7" s="221"/>
      <c r="HT7" s="221"/>
      <c r="HU7" s="221"/>
      <c r="HV7" s="221"/>
      <c r="HW7" s="221"/>
      <c r="HX7" s="221"/>
      <c r="HY7" s="221"/>
      <c r="HZ7" s="221"/>
      <c r="IA7" s="221"/>
      <c r="IB7" s="221"/>
      <c r="IC7" s="221"/>
      <c r="ID7" s="221"/>
      <c r="IE7" s="221"/>
      <c r="IF7" s="221"/>
      <c r="IG7" s="221"/>
      <c r="IH7" s="221"/>
      <c r="II7" s="221"/>
      <c r="IJ7" s="221"/>
      <c r="IK7" s="221"/>
      <c r="IL7" s="221"/>
      <c r="IM7" s="221"/>
      <c r="IN7" s="221"/>
      <c r="IO7" s="221"/>
      <c r="IP7" s="221"/>
      <c r="IQ7" s="221"/>
      <c r="IR7" s="221"/>
    </row>
    <row r="8" spans="1:252" s="222" customFormat="1" ht="18" customHeight="1">
      <c r="A8" s="241" t="s">
        <v>10</v>
      </c>
      <c r="B8" s="242">
        <v>4724</v>
      </c>
      <c r="C8" s="242">
        <v>4832</v>
      </c>
      <c r="D8" s="243">
        <f t="shared" si="0"/>
        <v>108</v>
      </c>
      <c r="E8" s="244">
        <f t="shared" si="1"/>
        <v>2.28619813717188</v>
      </c>
      <c r="F8" s="240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21"/>
      <c r="BY8" s="221"/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1"/>
      <c r="CM8" s="221"/>
      <c r="CN8" s="221"/>
      <c r="CO8" s="221"/>
      <c r="CP8" s="221"/>
      <c r="CQ8" s="221"/>
      <c r="CR8" s="221"/>
      <c r="CS8" s="221"/>
      <c r="CT8" s="221"/>
      <c r="CU8" s="221"/>
      <c r="CV8" s="221"/>
      <c r="CW8" s="221"/>
      <c r="CX8" s="221"/>
      <c r="CY8" s="221"/>
      <c r="CZ8" s="221"/>
      <c r="DA8" s="221"/>
      <c r="DB8" s="221"/>
      <c r="DC8" s="221"/>
      <c r="DD8" s="221"/>
      <c r="DE8" s="221"/>
      <c r="DF8" s="221"/>
      <c r="DG8" s="221"/>
      <c r="DH8" s="221"/>
      <c r="DI8" s="221"/>
      <c r="DJ8" s="221"/>
      <c r="DK8" s="221"/>
      <c r="DL8" s="221"/>
      <c r="DM8" s="221"/>
      <c r="DN8" s="221"/>
      <c r="DO8" s="221"/>
      <c r="DP8" s="221"/>
      <c r="DQ8" s="221"/>
      <c r="DR8" s="221"/>
      <c r="DS8" s="221"/>
      <c r="DT8" s="221"/>
      <c r="DU8" s="221"/>
      <c r="DV8" s="221"/>
      <c r="DW8" s="221"/>
      <c r="DX8" s="221"/>
      <c r="DY8" s="221"/>
      <c r="DZ8" s="221"/>
      <c r="EA8" s="221"/>
      <c r="EB8" s="221"/>
      <c r="EC8" s="221"/>
      <c r="ED8" s="221"/>
      <c r="EE8" s="221"/>
      <c r="EF8" s="221"/>
      <c r="EG8" s="221"/>
      <c r="EH8" s="221"/>
      <c r="EI8" s="221"/>
      <c r="EJ8" s="221"/>
      <c r="EK8" s="221"/>
      <c r="EL8" s="221"/>
      <c r="EM8" s="221"/>
      <c r="EN8" s="221"/>
      <c r="EO8" s="221"/>
      <c r="EP8" s="221"/>
      <c r="EQ8" s="221"/>
      <c r="ER8" s="221"/>
      <c r="ES8" s="221"/>
      <c r="ET8" s="221"/>
      <c r="EU8" s="221"/>
      <c r="EV8" s="221"/>
      <c r="EW8" s="221"/>
      <c r="EX8" s="221"/>
      <c r="EY8" s="221"/>
      <c r="EZ8" s="221"/>
      <c r="FA8" s="221"/>
      <c r="FB8" s="221"/>
      <c r="FC8" s="221"/>
      <c r="FD8" s="221"/>
      <c r="FE8" s="221"/>
      <c r="FF8" s="221"/>
      <c r="FG8" s="221"/>
      <c r="FH8" s="221"/>
      <c r="FI8" s="221"/>
      <c r="FJ8" s="221"/>
      <c r="FK8" s="221"/>
      <c r="FL8" s="221"/>
      <c r="FM8" s="221"/>
      <c r="FN8" s="221"/>
      <c r="FO8" s="221"/>
      <c r="FP8" s="221"/>
      <c r="FQ8" s="221"/>
      <c r="FR8" s="221"/>
      <c r="FS8" s="221"/>
      <c r="FT8" s="221"/>
      <c r="FU8" s="221"/>
      <c r="FV8" s="221"/>
      <c r="FW8" s="221"/>
      <c r="FX8" s="221"/>
      <c r="FY8" s="221"/>
      <c r="FZ8" s="221"/>
      <c r="GA8" s="221"/>
      <c r="GB8" s="221"/>
      <c r="GC8" s="221"/>
      <c r="GD8" s="221"/>
      <c r="GE8" s="221"/>
      <c r="GF8" s="221"/>
      <c r="GG8" s="221"/>
      <c r="GH8" s="221"/>
      <c r="GI8" s="221"/>
      <c r="GJ8" s="221"/>
      <c r="GK8" s="221"/>
      <c r="GL8" s="221"/>
      <c r="GM8" s="221"/>
      <c r="GN8" s="221"/>
      <c r="GO8" s="221"/>
      <c r="GP8" s="221"/>
      <c r="GQ8" s="221"/>
      <c r="GR8" s="221"/>
      <c r="GS8" s="221"/>
      <c r="GT8" s="221"/>
      <c r="GU8" s="221"/>
      <c r="GV8" s="221"/>
      <c r="GW8" s="221"/>
      <c r="GX8" s="221"/>
      <c r="GY8" s="221"/>
      <c r="GZ8" s="221"/>
      <c r="HA8" s="221"/>
      <c r="HB8" s="221"/>
      <c r="HC8" s="221"/>
      <c r="HD8" s="221"/>
      <c r="HE8" s="221"/>
      <c r="HF8" s="221"/>
      <c r="HG8" s="221"/>
      <c r="HH8" s="221"/>
      <c r="HI8" s="221"/>
      <c r="HJ8" s="221"/>
      <c r="HK8" s="221"/>
      <c r="HL8" s="221"/>
      <c r="HM8" s="221"/>
      <c r="HN8" s="221"/>
      <c r="HO8" s="221"/>
      <c r="HP8" s="221"/>
      <c r="HQ8" s="221"/>
      <c r="HR8" s="221"/>
      <c r="HS8" s="221"/>
      <c r="HT8" s="221"/>
      <c r="HU8" s="221"/>
      <c r="HV8" s="221"/>
      <c r="HW8" s="221"/>
      <c r="HX8" s="221"/>
      <c r="HY8" s="221"/>
      <c r="HZ8" s="221"/>
      <c r="IA8" s="221"/>
      <c r="IB8" s="221"/>
      <c r="IC8" s="221"/>
      <c r="ID8" s="221"/>
      <c r="IE8" s="221"/>
      <c r="IF8" s="221"/>
      <c r="IG8" s="221"/>
      <c r="IH8" s="221"/>
      <c r="II8" s="221"/>
      <c r="IJ8" s="221"/>
      <c r="IK8" s="221"/>
      <c r="IL8" s="221"/>
      <c r="IM8" s="221"/>
      <c r="IN8" s="221"/>
      <c r="IO8" s="221"/>
      <c r="IP8" s="221"/>
      <c r="IQ8" s="221"/>
      <c r="IR8" s="221"/>
    </row>
    <row r="9" spans="1:252" s="222" customFormat="1" ht="18" customHeight="1">
      <c r="A9" s="245" t="s">
        <v>11</v>
      </c>
      <c r="B9" s="242">
        <v>2264</v>
      </c>
      <c r="C9" s="242">
        <v>2320</v>
      </c>
      <c r="D9" s="243">
        <f t="shared" si="0"/>
        <v>56</v>
      </c>
      <c r="E9" s="244">
        <f t="shared" si="1"/>
        <v>2.473498233215543</v>
      </c>
      <c r="F9" s="240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/>
      <c r="BO9" s="221"/>
      <c r="BP9" s="221"/>
      <c r="BQ9" s="221"/>
      <c r="BR9" s="221"/>
      <c r="BS9" s="221"/>
      <c r="BT9" s="221"/>
      <c r="BU9" s="221"/>
      <c r="BV9" s="221"/>
      <c r="BW9" s="221"/>
      <c r="BX9" s="221"/>
      <c r="BY9" s="221"/>
      <c r="BZ9" s="221"/>
      <c r="CA9" s="221"/>
      <c r="CB9" s="221"/>
      <c r="CC9" s="221"/>
      <c r="CD9" s="221"/>
      <c r="CE9" s="221"/>
      <c r="CF9" s="221"/>
      <c r="CG9" s="221"/>
      <c r="CH9" s="221"/>
      <c r="CI9" s="221"/>
      <c r="CJ9" s="221"/>
      <c r="CK9" s="221"/>
      <c r="CL9" s="221"/>
      <c r="CM9" s="221"/>
      <c r="CN9" s="221"/>
      <c r="CO9" s="221"/>
      <c r="CP9" s="221"/>
      <c r="CQ9" s="221"/>
      <c r="CR9" s="221"/>
      <c r="CS9" s="221"/>
      <c r="CT9" s="221"/>
      <c r="CU9" s="221"/>
      <c r="CV9" s="221"/>
      <c r="CW9" s="221"/>
      <c r="CX9" s="221"/>
      <c r="CY9" s="221"/>
      <c r="CZ9" s="221"/>
      <c r="DA9" s="221"/>
      <c r="DB9" s="221"/>
      <c r="DC9" s="221"/>
      <c r="DD9" s="221"/>
      <c r="DE9" s="221"/>
      <c r="DF9" s="221"/>
      <c r="DG9" s="221"/>
      <c r="DH9" s="221"/>
      <c r="DI9" s="221"/>
      <c r="DJ9" s="221"/>
      <c r="DK9" s="221"/>
      <c r="DL9" s="221"/>
      <c r="DM9" s="221"/>
      <c r="DN9" s="221"/>
      <c r="DO9" s="221"/>
      <c r="DP9" s="221"/>
      <c r="DQ9" s="221"/>
      <c r="DR9" s="221"/>
      <c r="DS9" s="221"/>
      <c r="DT9" s="221"/>
      <c r="DU9" s="221"/>
      <c r="DV9" s="221"/>
      <c r="DW9" s="221"/>
      <c r="DX9" s="221"/>
      <c r="DY9" s="221"/>
      <c r="DZ9" s="221"/>
      <c r="EA9" s="221"/>
      <c r="EB9" s="221"/>
      <c r="EC9" s="221"/>
      <c r="ED9" s="221"/>
      <c r="EE9" s="221"/>
      <c r="EF9" s="221"/>
      <c r="EG9" s="221"/>
      <c r="EH9" s="221"/>
      <c r="EI9" s="221"/>
      <c r="EJ9" s="221"/>
      <c r="EK9" s="221"/>
      <c r="EL9" s="221"/>
      <c r="EM9" s="221"/>
      <c r="EN9" s="221"/>
      <c r="EO9" s="221"/>
      <c r="EP9" s="221"/>
      <c r="EQ9" s="221"/>
      <c r="ER9" s="221"/>
      <c r="ES9" s="221"/>
      <c r="ET9" s="221"/>
      <c r="EU9" s="221"/>
      <c r="EV9" s="221"/>
      <c r="EW9" s="221"/>
      <c r="EX9" s="221"/>
      <c r="EY9" s="221"/>
      <c r="EZ9" s="221"/>
      <c r="FA9" s="221"/>
      <c r="FB9" s="221"/>
      <c r="FC9" s="221"/>
      <c r="FD9" s="221"/>
      <c r="FE9" s="221"/>
      <c r="FF9" s="221"/>
      <c r="FG9" s="221"/>
      <c r="FH9" s="221"/>
      <c r="FI9" s="221"/>
      <c r="FJ9" s="221"/>
      <c r="FK9" s="221"/>
      <c r="FL9" s="221"/>
      <c r="FM9" s="221"/>
      <c r="FN9" s="221"/>
      <c r="FO9" s="221"/>
      <c r="FP9" s="221"/>
      <c r="FQ9" s="221"/>
      <c r="FR9" s="221"/>
      <c r="FS9" s="221"/>
      <c r="FT9" s="221"/>
      <c r="FU9" s="221"/>
      <c r="FV9" s="221"/>
      <c r="FW9" s="221"/>
      <c r="FX9" s="221"/>
      <c r="FY9" s="221"/>
      <c r="FZ9" s="221"/>
      <c r="GA9" s="221"/>
      <c r="GB9" s="221"/>
      <c r="GC9" s="221"/>
      <c r="GD9" s="221"/>
      <c r="GE9" s="221"/>
      <c r="GF9" s="221"/>
      <c r="GG9" s="221"/>
      <c r="GH9" s="221"/>
      <c r="GI9" s="221"/>
      <c r="GJ9" s="221"/>
      <c r="GK9" s="221"/>
      <c r="GL9" s="221"/>
      <c r="GM9" s="221"/>
      <c r="GN9" s="221"/>
      <c r="GO9" s="221"/>
      <c r="GP9" s="221"/>
      <c r="GQ9" s="221"/>
      <c r="GR9" s="221"/>
      <c r="GS9" s="221"/>
      <c r="GT9" s="221"/>
      <c r="GU9" s="221"/>
      <c r="GV9" s="221"/>
      <c r="GW9" s="221"/>
      <c r="GX9" s="221"/>
      <c r="GY9" s="221"/>
      <c r="GZ9" s="221"/>
      <c r="HA9" s="221"/>
      <c r="HB9" s="221"/>
      <c r="HC9" s="221"/>
      <c r="HD9" s="221"/>
      <c r="HE9" s="221"/>
      <c r="HF9" s="221"/>
      <c r="HG9" s="221"/>
      <c r="HH9" s="221"/>
      <c r="HI9" s="221"/>
      <c r="HJ9" s="221"/>
      <c r="HK9" s="221"/>
      <c r="HL9" s="221"/>
      <c r="HM9" s="221"/>
      <c r="HN9" s="221"/>
      <c r="HO9" s="221"/>
      <c r="HP9" s="221"/>
      <c r="HQ9" s="221"/>
      <c r="HR9" s="221"/>
      <c r="HS9" s="221"/>
      <c r="HT9" s="221"/>
      <c r="HU9" s="221"/>
      <c r="HV9" s="221"/>
      <c r="HW9" s="221"/>
      <c r="HX9" s="221"/>
      <c r="HY9" s="221"/>
      <c r="HZ9" s="221"/>
      <c r="IA9" s="221"/>
      <c r="IB9" s="221"/>
      <c r="IC9" s="221"/>
      <c r="ID9" s="221"/>
      <c r="IE9" s="221"/>
      <c r="IF9" s="221"/>
      <c r="IG9" s="221"/>
      <c r="IH9" s="221"/>
      <c r="II9" s="221"/>
      <c r="IJ9" s="221"/>
      <c r="IK9" s="221"/>
      <c r="IL9" s="221"/>
      <c r="IM9" s="221"/>
      <c r="IN9" s="221"/>
      <c r="IO9" s="221"/>
      <c r="IP9" s="221"/>
      <c r="IQ9" s="221"/>
      <c r="IR9" s="221"/>
    </row>
    <row r="10" spans="1:252" s="222" customFormat="1" ht="18" customHeight="1">
      <c r="A10" s="245" t="s">
        <v>12</v>
      </c>
      <c r="B10" s="242">
        <v>1168</v>
      </c>
      <c r="C10" s="242">
        <v>1368</v>
      </c>
      <c r="D10" s="243">
        <f t="shared" si="0"/>
        <v>200</v>
      </c>
      <c r="E10" s="244">
        <f t="shared" si="1"/>
        <v>17.12328767123288</v>
      </c>
      <c r="F10" s="240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1"/>
      <c r="BJ10" s="221"/>
      <c r="BK10" s="221"/>
      <c r="BL10" s="221"/>
      <c r="BM10" s="221"/>
      <c r="BN10" s="221"/>
      <c r="BO10" s="221"/>
      <c r="BP10" s="221"/>
      <c r="BQ10" s="221"/>
      <c r="BR10" s="221"/>
      <c r="BS10" s="221"/>
      <c r="BT10" s="221"/>
      <c r="BU10" s="221"/>
      <c r="BV10" s="221"/>
      <c r="BW10" s="221"/>
      <c r="BX10" s="221"/>
      <c r="BY10" s="221"/>
      <c r="BZ10" s="221"/>
      <c r="CA10" s="221"/>
      <c r="CB10" s="221"/>
      <c r="CC10" s="221"/>
      <c r="CD10" s="221"/>
      <c r="CE10" s="221"/>
      <c r="CF10" s="221"/>
      <c r="CG10" s="221"/>
      <c r="CH10" s="221"/>
      <c r="CI10" s="221"/>
      <c r="CJ10" s="221"/>
      <c r="CK10" s="221"/>
      <c r="CL10" s="221"/>
      <c r="CM10" s="221"/>
      <c r="CN10" s="221"/>
      <c r="CO10" s="221"/>
      <c r="CP10" s="221"/>
      <c r="CQ10" s="221"/>
      <c r="CR10" s="221"/>
      <c r="CS10" s="221"/>
      <c r="CT10" s="221"/>
      <c r="CU10" s="221"/>
      <c r="CV10" s="221"/>
      <c r="CW10" s="221"/>
      <c r="CX10" s="221"/>
      <c r="CY10" s="221"/>
      <c r="CZ10" s="221"/>
      <c r="DA10" s="221"/>
      <c r="DB10" s="221"/>
      <c r="DC10" s="221"/>
      <c r="DD10" s="221"/>
      <c r="DE10" s="221"/>
      <c r="DF10" s="221"/>
      <c r="DG10" s="221"/>
      <c r="DH10" s="221"/>
      <c r="DI10" s="221"/>
      <c r="DJ10" s="221"/>
      <c r="DK10" s="221"/>
      <c r="DL10" s="221"/>
      <c r="DM10" s="221"/>
      <c r="DN10" s="221"/>
      <c r="DO10" s="221"/>
      <c r="DP10" s="221"/>
      <c r="DQ10" s="221"/>
      <c r="DR10" s="221"/>
      <c r="DS10" s="221"/>
      <c r="DT10" s="221"/>
      <c r="DU10" s="221"/>
      <c r="DV10" s="221"/>
      <c r="DW10" s="221"/>
      <c r="DX10" s="221"/>
      <c r="DY10" s="221"/>
      <c r="DZ10" s="221"/>
      <c r="EA10" s="221"/>
      <c r="EB10" s="221"/>
      <c r="EC10" s="221"/>
      <c r="ED10" s="221"/>
      <c r="EE10" s="221"/>
      <c r="EF10" s="221"/>
      <c r="EG10" s="221"/>
      <c r="EH10" s="221"/>
      <c r="EI10" s="221"/>
      <c r="EJ10" s="221"/>
      <c r="EK10" s="221"/>
      <c r="EL10" s="221"/>
      <c r="EM10" s="221"/>
      <c r="EN10" s="221"/>
      <c r="EO10" s="221"/>
      <c r="EP10" s="221"/>
      <c r="EQ10" s="221"/>
      <c r="ER10" s="221"/>
      <c r="ES10" s="221"/>
      <c r="ET10" s="221"/>
      <c r="EU10" s="221"/>
      <c r="EV10" s="221"/>
      <c r="EW10" s="221"/>
      <c r="EX10" s="221"/>
      <c r="EY10" s="221"/>
      <c r="EZ10" s="221"/>
      <c r="FA10" s="221"/>
      <c r="FB10" s="221"/>
      <c r="FC10" s="221"/>
      <c r="FD10" s="221"/>
      <c r="FE10" s="221"/>
      <c r="FF10" s="221"/>
      <c r="FG10" s="221"/>
      <c r="FH10" s="221"/>
      <c r="FI10" s="221"/>
      <c r="FJ10" s="221"/>
      <c r="FK10" s="221"/>
      <c r="FL10" s="221"/>
      <c r="FM10" s="221"/>
      <c r="FN10" s="221"/>
      <c r="FO10" s="221"/>
      <c r="FP10" s="221"/>
      <c r="FQ10" s="221"/>
      <c r="FR10" s="221"/>
      <c r="FS10" s="221"/>
      <c r="FT10" s="221"/>
      <c r="FU10" s="221"/>
      <c r="FV10" s="221"/>
      <c r="FW10" s="221"/>
      <c r="FX10" s="221"/>
      <c r="FY10" s="221"/>
      <c r="FZ10" s="221"/>
      <c r="GA10" s="221"/>
      <c r="GB10" s="221"/>
      <c r="GC10" s="221"/>
      <c r="GD10" s="221"/>
      <c r="GE10" s="221"/>
      <c r="GF10" s="221"/>
      <c r="GG10" s="221"/>
      <c r="GH10" s="221"/>
      <c r="GI10" s="221"/>
      <c r="GJ10" s="221"/>
      <c r="GK10" s="221"/>
      <c r="GL10" s="221"/>
      <c r="GM10" s="221"/>
      <c r="GN10" s="221"/>
      <c r="GO10" s="221"/>
      <c r="GP10" s="221"/>
      <c r="GQ10" s="221"/>
      <c r="GR10" s="221"/>
      <c r="GS10" s="221"/>
      <c r="GT10" s="221"/>
      <c r="GU10" s="221"/>
      <c r="GV10" s="221"/>
      <c r="GW10" s="221"/>
      <c r="GX10" s="221"/>
      <c r="GY10" s="221"/>
      <c r="GZ10" s="221"/>
      <c r="HA10" s="221"/>
      <c r="HB10" s="221"/>
      <c r="HC10" s="221"/>
      <c r="HD10" s="221"/>
      <c r="HE10" s="221"/>
      <c r="HF10" s="221"/>
      <c r="HG10" s="221"/>
      <c r="HH10" s="221"/>
      <c r="HI10" s="221"/>
      <c r="HJ10" s="221"/>
      <c r="HK10" s="221"/>
      <c r="HL10" s="221"/>
      <c r="HM10" s="221"/>
      <c r="HN10" s="221"/>
      <c r="HO10" s="221"/>
      <c r="HP10" s="221"/>
      <c r="HQ10" s="221"/>
      <c r="HR10" s="221"/>
      <c r="HS10" s="221"/>
      <c r="HT10" s="221"/>
      <c r="HU10" s="221"/>
      <c r="HV10" s="221"/>
      <c r="HW10" s="221"/>
      <c r="HX10" s="221"/>
      <c r="HY10" s="221"/>
      <c r="HZ10" s="221"/>
      <c r="IA10" s="221"/>
      <c r="IB10" s="221"/>
      <c r="IC10" s="221"/>
      <c r="ID10" s="221"/>
      <c r="IE10" s="221"/>
      <c r="IF10" s="221"/>
      <c r="IG10" s="221"/>
      <c r="IH10" s="221"/>
      <c r="II10" s="221"/>
      <c r="IJ10" s="221"/>
      <c r="IK10" s="221"/>
      <c r="IL10" s="221"/>
      <c r="IM10" s="221"/>
      <c r="IN10" s="221"/>
      <c r="IO10" s="221"/>
      <c r="IP10" s="221"/>
      <c r="IQ10" s="221"/>
      <c r="IR10" s="221"/>
    </row>
    <row r="11" spans="1:252" s="222" customFormat="1" ht="18" customHeight="1">
      <c r="A11" s="245" t="s">
        <v>13</v>
      </c>
      <c r="B11" s="242">
        <v>138</v>
      </c>
      <c r="C11" s="242">
        <v>138</v>
      </c>
      <c r="D11" s="243">
        <f t="shared" si="0"/>
        <v>0</v>
      </c>
      <c r="E11" s="244">
        <f t="shared" si="1"/>
        <v>0</v>
      </c>
      <c r="F11" s="240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  <c r="BD11" s="221"/>
      <c r="BE11" s="221"/>
      <c r="BF11" s="221"/>
      <c r="BG11" s="221"/>
      <c r="BH11" s="221"/>
      <c r="BI11" s="221"/>
      <c r="BJ11" s="221"/>
      <c r="BK11" s="221"/>
      <c r="BL11" s="221"/>
      <c r="BM11" s="221"/>
      <c r="BN11" s="221"/>
      <c r="BO11" s="221"/>
      <c r="BP11" s="221"/>
      <c r="BQ11" s="221"/>
      <c r="BR11" s="221"/>
      <c r="BS11" s="221"/>
      <c r="BT11" s="221"/>
      <c r="BU11" s="221"/>
      <c r="BV11" s="221"/>
      <c r="BW11" s="221"/>
      <c r="BX11" s="221"/>
      <c r="BY11" s="221"/>
      <c r="BZ11" s="221"/>
      <c r="CA11" s="221"/>
      <c r="CB11" s="221"/>
      <c r="CC11" s="221"/>
      <c r="CD11" s="221"/>
      <c r="CE11" s="221"/>
      <c r="CF11" s="221"/>
      <c r="CG11" s="221"/>
      <c r="CH11" s="221"/>
      <c r="CI11" s="221"/>
      <c r="CJ11" s="221"/>
      <c r="CK11" s="221"/>
      <c r="CL11" s="221"/>
      <c r="CM11" s="221"/>
      <c r="CN11" s="221"/>
      <c r="CO11" s="221"/>
      <c r="CP11" s="221"/>
      <c r="CQ11" s="221"/>
      <c r="CR11" s="221"/>
      <c r="CS11" s="221"/>
      <c r="CT11" s="221"/>
      <c r="CU11" s="221"/>
      <c r="CV11" s="221"/>
      <c r="CW11" s="221"/>
      <c r="CX11" s="221"/>
      <c r="CY11" s="221"/>
      <c r="CZ11" s="221"/>
      <c r="DA11" s="221"/>
      <c r="DB11" s="221"/>
      <c r="DC11" s="221"/>
      <c r="DD11" s="221"/>
      <c r="DE11" s="221"/>
      <c r="DF11" s="221"/>
      <c r="DG11" s="221"/>
      <c r="DH11" s="221"/>
      <c r="DI11" s="221"/>
      <c r="DJ11" s="221"/>
      <c r="DK11" s="221"/>
      <c r="DL11" s="221"/>
      <c r="DM11" s="221"/>
      <c r="DN11" s="221"/>
      <c r="DO11" s="221"/>
      <c r="DP11" s="221"/>
      <c r="DQ11" s="221"/>
      <c r="DR11" s="221"/>
      <c r="DS11" s="221"/>
      <c r="DT11" s="221"/>
      <c r="DU11" s="221"/>
      <c r="DV11" s="221"/>
      <c r="DW11" s="221"/>
      <c r="DX11" s="221"/>
      <c r="DY11" s="221"/>
      <c r="DZ11" s="221"/>
      <c r="EA11" s="221"/>
      <c r="EB11" s="221"/>
      <c r="EC11" s="221"/>
      <c r="ED11" s="221"/>
      <c r="EE11" s="221"/>
      <c r="EF11" s="221"/>
      <c r="EG11" s="221"/>
      <c r="EH11" s="221"/>
      <c r="EI11" s="221"/>
      <c r="EJ11" s="221"/>
      <c r="EK11" s="221"/>
      <c r="EL11" s="221"/>
      <c r="EM11" s="221"/>
      <c r="EN11" s="221"/>
      <c r="EO11" s="221"/>
      <c r="EP11" s="221"/>
      <c r="EQ11" s="221"/>
      <c r="ER11" s="221"/>
      <c r="ES11" s="221"/>
      <c r="ET11" s="221"/>
      <c r="EU11" s="221"/>
      <c r="EV11" s="221"/>
      <c r="EW11" s="221"/>
      <c r="EX11" s="221"/>
      <c r="EY11" s="221"/>
      <c r="EZ11" s="221"/>
      <c r="FA11" s="221"/>
      <c r="FB11" s="221"/>
      <c r="FC11" s="221"/>
      <c r="FD11" s="221"/>
      <c r="FE11" s="221"/>
      <c r="FF11" s="221"/>
      <c r="FG11" s="221"/>
      <c r="FH11" s="221"/>
      <c r="FI11" s="221"/>
      <c r="FJ11" s="221"/>
      <c r="FK11" s="221"/>
      <c r="FL11" s="221"/>
      <c r="FM11" s="221"/>
      <c r="FN11" s="221"/>
      <c r="FO11" s="221"/>
      <c r="FP11" s="221"/>
      <c r="FQ11" s="221"/>
      <c r="FR11" s="221"/>
      <c r="FS11" s="221"/>
      <c r="FT11" s="221"/>
      <c r="FU11" s="221"/>
      <c r="FV11" s="221"/>
      <c r="FW11" s="221"/>
      <c r="FX11" s="221"/>
      <c r="FY11" s="221"/>
      <c r="FZ11" s="221"/>
      <c r="GA11" s="221"/>
      <c r="GB11" s="221"/>
      <c r="GC11" s="221"/>
      <c r="GD11" s="221"/>
      <c r="GE11" s="221"/>
      <c r="GF11" s="221"/>
      <c r="GG11" s="221"/>
      <c r="GH11" s="221"/>
      <c r="GI11" s="221"/>
      <c r="GJ11" s="221"/>
      <c r="GK11" s="221"/>
      <c r="GL11" s="221"/>
      <c r="GM11" s="221"/>
      <c r="GN11" s="221"/>
      <c r="GO11" s="221"/>
      <c r="GP11" s="221"/>
      <c r="GQ11" s="221"/>
      <c r="GR11" s="221"/>
      <c r="GS11" s="221"/>
      <c r="GT11" s="221"/>
      <c r="GU11" s="221"/>
      <c r="GV11" s="221"/>
      <c r="GW11" s="221"/>
      <c r="GX11" s="221"/>
      <c r="GY11" s="221"/>
      <c r="GZ11" s="221"/>
      <c r="HA11" s="221"/>
      <c r="HB11" s="221"/>
      <c r="HC11" s="221"/>
      <c r="HD11" s="221"/>
      <c r="HE11" s="221"/>
      <c r="HF11" s="221"/>
      <c r="HG11" s="221"/>
      <c r="HH11" s="221"/>
      <c r="HI11" s="221"/>
      <c r="HJ11" s="221"/>
      <c r="HK11" s="221"/>
      <c r="HL11" s="221"/>
      <c r="HM11" s="221"/>
      <c r="HN11" s="221"/>
      <c r="HO11" s="221"/>
      <c r="HP11" s="221"/>
      <c r="HQ11" s="221"/>
      <c r="HR11" s="221"/>
      <c r="HS11" s="221"/>
      <c r="HT11" s="221"/>
      <c r="HU11" s="221"/>
      <c r="HV11" s="221"/>
      <c r="HW11" s="221"/>
      <c r="HX11" s="221"/>
      <c r="HY11" s="221"/>
      <c r="HZ11" s="221"/>
      <c r="IA11" s="221"/>
      <c r="IB11" s="221"/>
      <c r="IC11" s="221"/>
      <c r="ID11" s="221"/>
      <c r="IE11" s="221"/>
      <c r="IF11" s="221"/>
      <c r="IG11" s="221"/>
      <c r="IH11" s="221"/>
      <c r="II11" s="221"/>
      <c r="IJ11" s="221"/>
      <c r="IK11" s="221"/>
      <c r="IL11" s="221"/>
      <c r="IM11" s="221"/>
      <c r="IN11" s="221"/>
      <c r="IO11" s="221"/>
      <c r="IP11" s="221"/>
      <c r="IQ11" s="221"/>
      <c r="IR11" s="221"/>
    </row>
    <row r="12" spans="1:252" s="222" customFormat="1" ht="18" customHeight="1">
      <c r="A12" s="245" t="s">
        <v>14</v>
      </c>
      <c r="B12" s="242">
        <v>2126</v>
      </c>
      <c r="C12" s="242">
        <v>2126</v>
      </c>
      <c r="D12" s="243">
        <f t="shared" si="0"/>
        <v>0</v>
      </c>
      <c r="E12" s="244">
        <f t="shared" si="1"/>
        <v>0</v>
      </c>
      <c r="F12" s="240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221"/>
      <c r="BK12" s="221"/>
      <c r="BL12" s="221"/>
      <c r="BM12" s="221"/>
      <c r="BN12" s="221"/>
      <c r="BO12" s="221"/>
      <c r="BP12" s="221"/>
      <c r="BQ12" s="221"/>
      <c r="BR12" s="221"/>
      <c r="BS12" s="221"/>
      <c r="BT12" s="221"/>
      <c r="BU12" s="221"/>
      <c r="BV12" s="221"/>
      <c r="BW12" s="221"/>
      <c r="BX12" s="221"/>
      <c r="BY12" s="221"/>
      <c r="BZ12" s="221"/>
      <c r="CA12" s="221"/>
      <c r="CB12" s="221"/>
      <c r="CC12" s="221"/>
      <c r="CD12" s="221"/>
      <c r="CE12" s="221"/>
      <c r="CF12" s="221"/>
      <c r="CG12" s="221"/>
      <c r="CH12" s="221"/>
      <c r="CI12" s="221"/>
      <c r="CJ12" s="221"/>
      <c r="CK12" s="221"/>
      <c r="CL12" s="221"/>
      <c r="CM12" s="221"/>
      <c r="CN12" s="221"/>
      <c r="CO12" s="221"/>
      <c r="CP12" s="221"/>
      <c r="CQ12" s="221"/>
      <c r="CR12" s="221"/>
      <c r="CS12" s="221"/>
      <c r="CT12" s="221"/>
      <c r="CU12" s="221"/>
      <c r="CV12" s="221"/>
      <c r="CW12" s="221"/>
      <c r="CX12" s="221"/>
      <c r="CY12" s="221"/>
      <c r="CZ12" s="221"/>
      <c r="DA12" s="221"/>
      <c r="DB12" s="221"/>
      <c r="DC12" s="221"/>
      <c r="DD12" s="221"/>
      <c r="DE12" s="221"/>
      <c r="DF12" s="221"/>
      <c r="DG12" s="221"/>
      <c r="DH12" s="221"/>
      <c r="DI12" s="221"/>
      <c r="DJ12" s="221"/>
      <c r="DK12" s="221"/>
      <c r="DL12" s="221"/>
      <c r="DM12" s="221"/>
      <c r="DN12" s="221"/>
      <c r="DO12" s="221"/>
      <c r="DP12" s="221"/>
      <c r="DQ12" s="221"/>
      <c r="DR12" s="221"/>
      <c r="DS12" s="221"/>
      <c r="DT12" s="221"/>
      <c r="DU12" s="221"/>
      <c r="DV12" s="221"/>
      <c r="DW12" s="221"/>
      <c r="DX12" s="221"/>
      <c r="DY12" s="221"/>
      <c r="DZ12" s="221"/>
      <c r="EA12" s="221"/>
      <c r="EB12" s="221"/>
      <c r="EC12" s="221"/>
      <c r="ED12" s="221"/>
      <c r="EE12" s="221"/>
      <c r="EF12" s="221"/>
      <c r="EG12" s="221"/>
      <c r="EH12" s="221"/>
      <c r="EI12" s="221"/>
      <c r="EJ12" s="221"/>
      <c r="EK12" s="221"/>
      <c r="EL12" s="221"/>
      <c r="EM12" s="221"/>
      <c r="EN12" s="221"/>
      <c r="EO12" s="221"/>
      <c r="EP12" s="221"/>
      <c r="EQ12" s="221"/>
      <c r="ER12" s="221"/>
      <c r="ES12" s="221"/>
      <c r="ET12" s="221"/>
      <c r="EU12" s="221"/>
      <c r="EV12" s="221"/>
      <c r="EW12" s="221"/>
      <c r="EX12" s="221"/>
      <c r="EY12" s="221"/>
      <c r="EZ12" s="221"/>
      <c r="FA12" s="221"/>
      <c r="FB12" s="221"/>
      <c r="FC12" s="221"/>
      <c r="FD12" s="221"/>
      <c r="FE12" s="221"/>
      <c r="FF12" s="221"/>
      <c r="FG12" s="221"/>
      <c r="FH12" s="221"/>
      <c r="FI12" s="221"/>
      <c r="FJ12" s="221"/>
      <c r="FK12" s="221"/>
      <c r="FL12" s="221"/>
      <c r="FM12" s="221"/>
      <c r="FN12" s="221"/>
      <c r="FO12" s="221"/>
      <c r="FP12" s="221"/>
      <c r="FQ12" s="221"/>
      <c r="FR12" s="221"/>
      <c r="FS12" s="221"/>
      <c r="FT12" s="221"/>
      <c r="FU12" s="221"/>
      <c r="FV12" s="221"/>
      <c r="FW12" s="221"/>
      <c r="FX12" s="221"/>
      <c r="FY12" s="221"/>
      <c r="FZ12" s="221"/>
      <c r="GA12" s="221"/>
      <c r="GB12" s="221"/>
      <c r="GC12" s="221"/>
      <c r="GD12" s="221"/>
      <c r="GE12" s="221"/>
      <c r="GF12" s="221"/>
      <c r="GG12" s="221"/>
      <c r="GH12" s="221"/>
      <c r="GI12" s="221"/>
      <c r="GJ12" s="221"/>
      <c r="GK12" s="221"/>
      <c r="GL12" s="221"/>
      <c r="GM12" s="221"/>
      <c r="GN12" s="221"/>
      <c r="GO12" s="221"/>
      <c r="GP12" s="221"/>
      <c r="GQ12" s="221"/>
      <c r="GR12" s="221"/>
      <c r="GS12" s="221"/>
      <c r="GT12" s="221"/>
      <c r="GU12" s="221"/>
      <c r="GV12" s="221"/>
      <c r="GW12" s="221"/>
      <c r="GX12" s="221"/>
      <c r="GY12" s="221"/>
      <c r="GZ12" s="221"/>
      <c r="HA12" s="221"/>
      <c r="HB12" s="221"/>
      <c r="HC12" s="221"/>
      <c r="HD12" s="221"/>
      <c r="HE12" s="221"/>
      <c r="HF12" s="221"/>
      <c r="HG12" s="221"/>
      <c r="HH12" s="221"/>
      <c r="HI12" s="221"/>
      <c r="HJ12" s="221"/>
      <c r="HK12" s="221"/>
      <c r="HL12" s="221"/>
      <c r="HM12" s="221"/>
      <c r="HN12" s="221"/>
      <c r="HO12" s="221"/>
      <c r="HP12" s="221"/>
      <c r="HQ12" s="221"/>
      <c r="HR12" s="221"/>
      <c r="HS12" s="221"/>
      <c r="HT12" s="221"/>
      <c r="HU12" s="221"/>
      <c r="HV12" s="221"/>
      <c r="HW12" s="221"/>
      <c r="HX12" s="221"/>
      <c r="HY12" s="221"/>
      <c r="HZ12" s="221"/>
      <c r="IA12" s="221"/>
      <c r="IB12" s="221"/>
      <c r="IC12" s="221"/>
      <c r="ID12" s="221"/>
      <c r="IE12" s="221"/>
      <c r="IF12" s="221"/>
      <c r="IG12" s="221"/>
      <c r="IH12" s="221"/>
      <c r="II12" s="221"/>
      <c r="IJ12" s="221"/>
      <c r="IK12" s="221"/>
      <c r="IL12" s="221"/>
      <c r="IM12" s="221"/>
      <c r="IN12" s="221"/>
      <c r="IO12" s="221"/>
      <c r="IP12" s="221"/>
      <c r="IQ12" s="221"/>
      <c r="IR12" s="221"/>
    </row>
    <row r="13" spans="1:252" s="222" customFormat="1" ht="18" customHeight="1">
      <c r="A13" s="245" t="s">
        <v>15</v>
      </c>
      <c r="B13" s="242">
        <v>524</v>
      </c>
      <c r="C13" s="242">
        <v>538</v>
      </c>
      <c r="D13" s="243">
        <f t="shared" si="0"/>
        <v>14</v>
      </c>
      <c r="E13" s="244">
        <f t="shared" si="1"/>
        <v>2.6717557251908497</v>
      </c>
      <c r="F13" s="240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21"/>
      <c r="CQ13" s="221"/>
      <c r="CR13" s="221"/>
      <c r="CS13" s="221"/>
      <c r="CT13" s="221"/>
      <c r="CU13" s="221"/>
      <c r="CV13" s="221"/>
      <c r="CW13" s="221"/>
      <c r="CX13" s="221"/>
      <c r="CY13" s="221"/>
      <c r="CZ13" s="221"/>
      <c r="DA13" s="221"/>
      <c r="DB13" s="221"/>
      <c r="DC13" s="221"/>
      <c r="DD13" s="221"/>
      <c r="DE13" s="221"/>
      <c r="DF13" s="221"/>
      <c r="DG13" s="221"/>
      <c r="DH13" s="221"/>
      <c r="DI13" s="221"/>
      <c r="DJ13" s="221"/>
      <c r="DK13" s="221"/>
      <c r="DL13" s="221"/>
      <c r="DM13" s="221"/>
      <c r="DN13" s="221"/>
      <c r="DO13" s="221"/>
      <c r="DP13" s="221"/>
      <c r="DQ13" s="221"/>
      <c r="DR13" s="221"/>
      <c r="DS13" s="221"/>
      <c r="DT13" s="221"/>
      <c r="DU13" s="221"/>
      <c r="DV13" s="221"/>
      <c r="DW13" s="221"/>
      <c r="DX13" s="221"/>
      <c r="DY13" s="221"/>
      <c r="DZ13" s="221"/>
      <c r="EA13" s="221"/>
      <c r="EB13" s="221"/>
      <c r="EC13" s="221"/>
      <c r="ED13" s="221"/>
      <c r="EE13" s="221"/>
      <c r="EF13" s="221"/>
      <c r="EG13" s="221"/>
      <c r="EH13" s="221"/>
      <c r="EI13" s="221"/>
      <c r="EJ13" s="221"/>
      <c r="EK13" s="221"/>
      <c r="EL13" s="221"/>
      <c r="EM13" s="221"/>
      <c r="EN13" s="221"/>
      <c r="EO13" s="221"/>
      <c r="EP13" s="221"/>
      <c r="EQ13" s="221"/>
      <c r="ER13" s="221"/>
      <c r="ES13" s="221"/>
      <c r="ET13" s="221"/>
      <c r="EU13" s="221"/>
      <c r="EV13" s="221"/>
      <c r="EW13" s="221"/>
      <c r="EX13" s="221"/>
      <c r="EY13" s="221"/>
      <c r="EZ13" s="221"/>
      <c r="FA13" s="221"/>
      <c r="FB13" s="221"/>
      <c r="FC13" s="221"/>
      <c r="FD13" s="221"/>
      <c r="FE13" s="221"/>
      <c r="FF13" s="221"/>
      <c r="FG13" s="221"/>
      <c r="FH13" s="221"/>
      <c r="FI13" s="221"/>
      <c r="FJ13" s="221"/>
      <c r="FK13" s="221"/>
      <c r="FL13" s="221"/>
      <c r="FM13" s="221"/>
      <c r="FN13" s="221"/>
      <c r="FO13" s="221"/>
      <c r="FP13" s="221"/>
      <c r="FQ13" s="221"/>
      <c r="FR13" s="221"/>
      <c r="FS13" s="221"/>
      <c r="FT13" s="221"/>
      <c r="FU13" s="221"/>
      <c r="FV13" s="221"/>
      <c r="FW13" s="221"/>
      <c r="FX13" s="221"/>
      <c r="FY13" s="221"/>
      <c r="FZ13" s="221"/>
      <c r="GA13" s="221"/>
      <c r="GB13" s="221"/>
      <c r="GC13" s="221"/>
      <c r="GD13" s="221"/>
      <c r="GE13" s="221"/>
      <c r="GF13" s="221"/>
      <c r="GG13" s="221"/>
      <c r="GH13" s="221"/>
      <c r="GI13" s="221"/>
      <c r="GJ13" s="221"/>
      <c r="GK13" s="221"/>
      <c r="GL13" s="221"/>
      <c r="GM13" s="221"/>
      <c r="GN13" s="221"/>
      <c r="GO13" s="221"/>
      <c r="GP13" s="221"/>
      <c r="GQ13" s="221"/>
      <c r="GR13" s="221"/>
      <c r="GS13" s="221"/>
      <c r="GT13" s="221"/>
      <c r="GU13" s="221"/>
      <c r="GV13" s="221"/>
      <c r="GW13" s="221"/>
      <c r="GX13" s="221"/>
      <c r="GY13" s="221"/>
      <c r="GZ13" s="221"/>
      <c r="HA13" s="221"/>
      <c r="HB13" s="221"/>
      <c r="HC13" s="221"/>
      <c r="HD13" s="221"/>
      <c r="HE13" s="221"/>
      <c r="HF13" s="221"/>
      <c r="HG13" s="221"/>
      <c r="HH13" s="221"/>
      <c r="HI13" s="221"/>
      <c r="HJ13" s="221"/>
      <c r="HK13" s="221"/>
      <c r="HL13" s="221"/>
      <c r="HM13" s="221"/>
      <c r="HN13" s="221"/>
      <c r="HO13" s="221"/>
      <c r="HP13" s="221"/>
      <c r="HQ13" s="221"/>
      <c r="HR13" s="221"/>
      <c r="HS13" s="221"/>
      <c r="HT13" s="221"/>
      <c r="HU13" s="221"/>
      <c r="HV13" s="221"/>
      <c r="HW13" s="221"/>
      <c r="HX13" s="221"/>
      <c r="HY13" s="221"/>
      <c r="HZ13" s="221"/>
      <c r="IA13" s="221"/>
      <c r="IB13" s="221"/>
      <c r="IC13" s="221"/>
      <c r="ID13" s="221"/>
      <c r="IE13" s="221"/>
      <c r="IF13" s="221"/>
      <c r="IG13" s="221"/>
      <c r="IH13" s="221"/>
      <c r="II13" s="221"/>
      <c r="IJ13" s="221"/>
      <c r="IK13" s="221"/>
      <c r="IL13" s="221"/>
      <c r="IM13" s="221"/>
      <c r="IN13" s="221"/>
      <c r="IO13" s="221"/>
      <c r="IP13" s="221"/>
      <c r="IQ13" s="221"/>
      <c r="IR13" s="221"/>
    </row>
    <row r="14" spans="1:252" s="222" customFormat="1" ht="18" customHeight="1">
      <c r="A14" s="245" t="s">
        <v>16</v>
      </c>
      <c r="B14" s="242">
        <v>558</v>
      </c>
      <c r="C14" s="242">
        <v>562</v>
      </c>
      <c r="D14" s="243">
        <f t="shared" si="0"/>
        <v>4</v>
      </c>
      <c r="E14" s="244">
        <f t="shared" si="1"/>
        <v>0.7168458781362075</v>
      </c>
      <c r="F14" s="240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1"/>
      <c r="BI14" s="221"/>
      <c r="BJ14" s="221"/>
      <c r="BK14" s="221"/>
      <c r="BL14" s="221"/>
      <c r="BM14" s="221"/>
      <c r="BN14" s="221"/>
      <c r="BO14" s="221"/>
      <c r="BP14" s="221"/>
      <c r="BQ14" s="221"/>
      <c r="BR14" s="221"/>
      <c r="BS14" s="221"/>
      <c r="BT14" s="221"/>
      <c r="BU14" s="221"/>
      <c r="BV14" s="221"/>
      <c r="BW14" s="221"/>
      <c r="BX14" s="221"/>
      <c r="BY14" s="221"/>
      <c r="BZ14" s="221"/>
      <c r="CA14" s="221"/>
      <c r="CB14" s="221"/>
      <c r="CC14" s="221"/>
      <c r="CD14" s="221"/>
      <c r="CE14" s="221"/>
      <c r="CF14" s="221"/>
      <c r="CG14" s="221"/>
      <c r="CH14" s="221"/>
      <c r="CI14" s="221"/>
      <c r="CJ14" s="221"/>
      <c r="CK14" s="221"/>
      <c r="CL14" s="221"/>
      <c r="CM14" s="221"/>
      <c r="CN14" s="221"/>
      <c r="CO14" s="221"/>
      <c r="CP14" s="221"/>
      <c r="CQ14" s="221"/>
      <c r="CR14" s="221"/>
      <c r="CS14" s="221"/>
      <c r="CT14" s="221"/>
      <c r="CU14" s="221"/>
      <c r="CV14" s="221"/>
      <c r="CW14" s="221"/>
      <c r="CX14" s="221"/>
      <c r="CY14" s="221"/>
      <c r="CZ14" s="221"/>
      <c r="DA14" s="221"/>
      <c r="DB14" s="221"/>
      <c r="DC14" s="221"/>
      <c r="DD14" s="221"/>
      <c r="DE14" s="221"/>
      <c r="DF14" s="221"/>
      <c r="DG14" s="221"/>
      <c r="DH14" s="221"/>
      <c r="DI14" s="221"/>
      <c r="DJ14" s="221"/>
      <c r="DK14" s="221"/>
      <c r="DL14" s="221"/>
      <c r="DM14" s="221"/>
      <c r="DN14" s="221"/>
      <c r="DO14" s="221"/>
      <c r="DP14" s="221"/>
      <c r="DQ14" s="221"/>
      <c r="DR14" s="221"/>
      <c r="DS14" s="221"/>
      <c r="DT14" s="221"/>
      <c r="DU14" s="221"/>
      <c r="DV14" s="221"/>
      <c r="DW14" s="221"/>
      <c r="DX14" s="221"/>
      <c r="DY14" s="221"/>
      <c r="DZ14" s="221"/>
      <c r="EA14" s="221"/>
      <c r="EB14" s="221"/>
      <c r="EC14" s="221"/>
      <c r="ED14" s="221"/>
      <c r="EE14" s="221"/>
      <c r="EF14" s="221"/>
      <c r="EG14" s="221"/>
      <c r="EH14" s="221"/>
      <c r="EI14" s="221"/>
      <c r="EJ14" s="221"/>
      <c r="EK14" s="221"/>
      <c r="EL14" s="221"/>
      <c r="EM14" s="221"/>
      <c r="EN14" s="221"/>
      <c r="EO14" s="221"/>
      <c r="EP14" s="221"/>
      <c r="EQ14" s="221"/>
      <c r="ER14" s="221"/>
      <c r="ES14" s="221"/>
      <c r="ET14" s="221"/>
      <c r="EU14" s="221"/>
      <c r="EV14" s="221"/>
      <c r="EW14" s="221"/>
      <c r="EX14" s="221"/>
      <c r="EY14" s="221"/>
      <c r="EZ14" s="221"/>
      <c r="FA14" s="221"/>
      <c r="FB14" s="221"/>
      <c r="FC14" s="221"/>
      <c r="FD14" s="221"/>
      <c r="FE14" s="221"/>
      <c r="FF14" s="221"/>
      <c r="FG14" s="221"/>
      <c r="FH14" s="221"/>
      <c r="FI14" s="221"/>
      <c r="FJ14" s="221"/>
      <c r="FK14" s="221"/>
      <c r="FL14" s="221"/>
      <c r="FM14" s="221"/>
      <c r="FN14" s="221"/>
      <c r="FO14" s="221"/>
      <c r="FP14" s="221"/>
      <c r="FQ14" s="221"/>
      <c r="FR14" s="221"/>
      <c r="FS14" s="221"/>
      <c r="FT14" s="221"/>
      <c r="FU14" s="221"/>
      <c r="FV14" s="221"/>
      <c r="FW14" s="221"/>
      <c r="FX14" s="221"/>
      <c r="FY14" s="221"/>
      <c r="FZ14" s="221"/>
      <c r="GA14" s="221"/>
      <c r="GB14" s="221"/>
      <c r="GC14" s="221"/>
      <c r="GD14" s="221"/>
      <c r="GE14" s="221"/>
      <c r="GF14" s="221"/>
      <c r="GG14" s="221"/>
      <c r="GH14" s="221"/>
      <c r="GI14" s="221"/>
      <c r="GJ14" s="221"/>
      <c r="GK14" s="221"/>
      <c r="GL14" s="221"/>
      <c r="GM14" s="221"/>
      <c r="GN14" s="221"/>
      <c r="GO14" s="221"/>
      <c r="GP14" s="221"/>
      <c r="GQ14" s="221"/>
      <c r="GR14" s="221"/>
      <c r="GS14" s="221"/>
      <c r="GT14" s="221"/>
      <c r="GU14" s="221"/>
      <c r="GV14" s="221"/>
      <c r="GW14" s="221"/>
      <c r="GX14" s="221"/>
      <c r="GY14" s="221"/>
      <c r="GZ14" s="221"/>
      <c r="HA14" s="221"/>
      <c r="HB14" s="221"/>
      <c r="HC14" s="221"/>
      <c r="HD14" s="221"/>
      <c r="HE14" s="221"/>
      <c r="HF14" s="221"/>
      <c r="HG14" s="221"/>
      <c r="HH14" s="221"/>
      <c r="HI14" s="221"/>
      <c r="HJ14" s="221"/>
      <c r="HK14" s="221"/>
      <c r="HL14" s="221"/>
      <c r="HM14" s="221"/>
      <c r="HN14" s="221"/>
      <c r="HO14" s="221"/>
      <c r="HP14" s="221"/>
      <c r="HQ14" s="221"/>
      <c r="HR14" s="221"/>
      <c r="HS14" s="221"/>
      <c r="HT14" s="221"/>
      <c r="HU14" s="221"/>
      <c r="HV14" s="221"/>
      <c r="HW14" s="221"/>
      <c r="HX14" s="221"/>
      <c r="HY14" s="221"/>
      <c r="HZ14" s="221"/>
      <c r="IA14" s="221"/>
      <c r="IB14" s="221"/>
      <c r="IC14" s="221"/>
      <c r="ID14" s="221"/>
      <c r="IE14" s="221"/>
      <c r="IF14" s="221"/>
      <c r="IG14" s="221"/>
      <c r="IH14" s="221"/>
      <c r="II14" s="221"/>
      <c r="IJ14" s="221"/>
      <c r="IK14" s="221"/>
      <c r="IL14" s="221"/>
      <c r="IM14" s="221"/>
      <c r="IN14" s="221"/>
      <c r="IO14" s="221"/>
      <c r="IP14" s="221"/>
      <c r="IQ14" s="221"/>
      <c r="IR14" s="221"/>
    </row>
    <row r="15" spans="1:252" s="222" customFormat="1" ht="18" customHeight="1">
      <c r="A15" s="245" t="s">
        <v>17</v>
      </c>
      <c r="B15" s="242">
        <v>713</v>
      </c>
      <c r="C15" s="242">
        <v>713</v>
      </c>
      <c r="D15" s="243">
        <f t="shared" si="0"/>
        <v>0</v>
      </c>
      <c r="E15" s="244">
        <f t="shared" si="1"/>
        <v>0</v>
      </c>
      <c r="F15" s="240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  <c r="BI15" s="221"/>
      <c r="BJ15" s="221"/>
      <c r="BK15" s="221"/>
      <c r="BL15" s="221"/>
      <c r="BM15" s="221"/>
      <c r="BN15" s="221"/>
      <c r="BO15" s="221"/>
      <c r="BP15" s="221"/>
      <c r="BQ15" s="221"/>
      <c r="BR15" s="221"/>
      <c r="BS15" s="221"/>
      <c r="BT15" s="221"/>
      <c r="BU15" s="221"/>
      <c r="BV15" s="221"/>
      <c r="BW15" s="221"/>
      <c r="BX15" s="221"/>
      <c r="BY15" s="221"/>
      <c r="BZ15" s="221"/>
      <c r="CA15" s="221"/>
      <c r="CB15" s="221"/>
      <c r="CC15" s="221"/>
      <c r="CD15" s="221"/>
      <c r="CE15" s="221"/>
      <c r="CF15" s="221"/>
      <c r="CG15" s="221"/>
      <c r="CH15" s="221"/>
      <c r="CI15" s="221"/>
      <c r="CJ15" s="221"/>
      <c r="CK15" s="221"/>
      <c r="CL15" s="221"/>
      <c r="CM15" s="221"/>
      <c r="CN15" s="221"/>
      <c r="CO15" s="221"/>
      <c r="CP15" s="221"/>
      <c r="CQ15" s="221"/>
      <c r="CR15" s="221"/>
      <c r="CS15" s="221"/>
      <c r="CT15" s="221"/>
      <c r="CU15" s="221"/>
      <c r="CV15" s="221"/>
      <c r="CW15" s="221"/>
      <c r="CX15" s="221"/>
      <c r="CY15" s="221"/>
      <c r="CZ15" s="221"/>
      <c r="DA15" s="221"/>
      <c r="DB15" s="221"/>
      <c r="DC15" s="221"/>
      <c r="DD15" s="221"/>
      <c r="DE15" s="221"/>
      <c r="DF15" s="221"/>
      <c r="DG15" s="221"/>
      <c r="DH15" s="221"/>
      <c r="DI15" s="221"/>
      <c r="DJ15" s="221"/>
      <c r="DK15" s="221"/>
      <c r="DL15" s="221"/>
      <c r="DM15" s="221"/>
      <c r="DN15" s="221"/>
      <c r="DO15" s="221"/>
      <c r="DP15" s="221"/>
      <c r="DQ15" s="221"/>
      <c r="DR15" s="221"/>
      <c r="DS15" s="221"/>
      <c r="DT15" s="221"/>
      <c r="DU15" s="221"/>
      <c r="DV15" s="221"/>
      <c r="DW15" s="221"/>
      <c r="DX15" s="221"/>
      <c r="DY15" s="221"/>
      <c r="DZ15" s="221"/>
      <c r="EA15" s="221"/>
      <c r="EB15" s="221"/>
      <c r="EC15" s="221"/>
      <c r="ED15" s="221"/>
      <c r="EE15" s="221"/>
      <c r="EF15" s="221"/>
      <c r="EG15" s="221"/>
      <c r="EH15" s="221"/>
      <c r="EI15" s="221"/>
      <c r="EJ15" s="221"/>
      <c r="EK15" s="221"/>
      <c r="EL15" s="221"/>
      <c r="EM15" s="221"/>
      <c r="EN15" s="221"/>
      <c r="EO15" s="221"/>
      <c r="EP15" s="221"/>
      <c r="EQ15" s="221"/>
      <c r="ER15" s="221"/>
      <c r="ES15" s="221"/>
      <c r="ET15" s="221"/>
      <c r="EU15" s="221"/>
      <c r="EV15" s="221"/>
      <c r="EW15" s="221"/>
      <c r="EX15" s="221"/>
      <c r="EY15" s="221"/>
      <c r="EZ15" s="221"/>
      <c r="FA15" s="221"/>
      <c r="FB15" s="221"/>
      <c r="FC15" s="221"/>
      <c r="FD15" s="221"/>
      <c r="FE15" s="221"/>
      <c r="FF15" s="221"/>
      <c r="FG15" s="221"/>
      <c r="FH15" s="221"/>
      <c r="FI15" s="221"/>
      <c r="FJ15" s="221"/>
      <c r="FK15" s="221"/>
      <c r="FL15" s="221"/>
      <c r="FM15" s="221"/>
      <c r="FN15" s="221"/>
      <c r="FO15" s="221"/>
      <c r="FP15" s="221"/>
      <c r="FQ15" s="221"/>
      <c r="FR15" s="221"/>
      <c r="FS15" s="221"/>
      <c r="FT15" s="221"/>
      <c r="FU15" s="221"/>
      <c r="FV15" s="221"/>
      <c r="FW15" s="221"/>
      <c r="FX15" s="221"/>
      <c r="FY15" s="221"/>
      <c r="FZ15" s="221"/>
      <c r="GA15" s="221"/>
      <c r="GB15" s="221"/>
      <c r="GC15" s="221"/>
      <c r="GD15" s="221"/>
      <c r="GE15" s="221"/>
      <c r="GF15" s="221"/>
      <c r="GG15" s="221"/>
      <c r="GH15" s="221"/>
      <c r="GI15" s="221"/>
      <c r="GJ15" s="221"/>
      <c r="GK15" s="221"/>
      <c r="GL15" s="221"/>
      <c r="GM15" s="221"/>
      <c r="GN15" s="221"/>
      <c r="GO15" s="221"/>
      <c r="GP15" s="221"/>
      <c r="GQ15" s="221"/>
      <c r="GR15" s="221"/>
      <c r="GS15" s="221"/>
      <c r="GT15" s="221"/>
      <c r="GU15" s="221"/>
      <c r="GV15" s="221"/>
      <c r="GW15" s="221"/>
      <c r="GX15" s="221"/>
      <c r="GY15" s="221"/>
      <c r="GZ15" s="221"/>
      <c r="HA15" s="221"/>
      <c r="HB15" s="221"/>
      <c r="HC15" s="221"/>
      <c r="HD15" s="221"/>
      <c r="HE15" s="221"/>
      <c r="HF15" s="221"/>
      <c r="HG15" s="221"/>
      <c r="HH15" s="221"/>
      <c r="HI15" s="221"/>
      <c r="HJ15" s="221"/>
      <c r="HK15" s="221"/>
      <c r="HL15" s="221"/>
      <c r="HM15" s="221"/>
      <c r="HN15" s="221"/>
      <c r="HO15" s="221"/>
      <c r="HP15" s="221"/>
      <c r="HQ15" s="221"/>
      <c r="HR15" s="221"/>
      <c r="HS15" s="221"/>
      <c r="HT15" s="221"/>
      <c r="HU15" s="221"/>
      <c r="HV15" s="221"/>
      <c r="HW15" s="221"/>
      <c r="HX15" s="221"/>
      <c r="HY15" s="221"/>
      <c r="HZ15" s="221"/>
      <c r="IA15" s="221"/>
      <c r="IB15" s="221"/>
      <c r="IC15" s="221"/>
      <c r="ID15" s="221"/>
      <c r="IE15" s="221"/>
      <c r="IF15" s="221"/>
      <c r="IG15" s="221"/>
      <c r="IH15" s="221"/>
      <c r="II15" s="221"/>
      <c r="IJ15" s="221"/>
      <c r="IK15" s="221"/>
      <c r="IL15" s="221"/>
      <c r="IM15" s="221"/>
      <c r="IN15" s="221"/>
      <c r="IO15" s="221"/>
      <c r="IP15" s="221"/>
      <c r="IQ15" s="221"/>
      <c r="IR15" s="221"/>
    </row>
    <row r="16" spans="1:252" s="222" customFormat="1" ht="18" customHeight="1">
      <c r="A16" s="245" t="s">
        <v>18</v>
      </c>
      <c r="B16" s="242">
        <v>7885</v>
      </c>
      <c r="C16" s="242">
        <v>9148</v>
      </c>
      <c r="D16" s="243">
        <f t="shared" si="0"/>
        <v>1263</v>
      </c>
      <c r="E16" s="244">
        <f t="shared" si="1"/>
        <v>16.017755231452124</v>
      </c>
      <c r="F16" s="240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  <c r="BD16" s="221"/>
      <c r="BE16" s="221"/>
      <c r="BF16" s="221"/>
      <c r="BG16" s="221"/>
      <c r="BH16" s="221"/>
      <c r="BI16" s="221"/>
      <c r="BJ16" s="221"/>
      <c r="BK16" s="221"/>
      <c r="BL16" s="221"/>
      <c r="BM16" s="221"/>
      <c r="BN16" s="221"/>
      <c r="BO16" s="221"/>
      <c r="BP16" s="221"/>
      <c r="BQ16" s="221"/>
      <c r="BR16" s="221"/>
      <c r="BS16" s="221"/>
      <c r="BT16" s="221"/>
      <c r="BU16" s="221"/>
      <c r="BV16" s="221"/>
      <c r="BW16" s="221"/>
      <c r="BX16" s="221"/>
      <c r="BY16" s="221"/>
      <c r="BZ16" s="221"/>
      <c r="CA16" s="221"/>
      <c r="CB16" s="221"/>
      <c r="CC16" s="221"/>
      <c r="CD16" s="221"/>
      <c r="CE16" s="221"/>
      <c r="CF16" s="221"/>
      <c r="CG16" s="221"/>
      <c r="CH16" s="221"/>
      <c r="CI16" s="221"/>
      <c r="CJ16" s="221"/>
      <c r="CK16" s="221"/>
      <c r="CL16" s="221"/>
      <c r="CM16" s="221"/>
      <c r="CN16" s="221"/>
      <c r="CO16" s="221"/>
      <c r="CP16" s="221"/>
      <c r="CQ16" s="221"/>
      <c r="CR16" s="221"/>
      <c r="CS16" s="221"/>
      <c r="CT16" s="221"/>
      <c r="CU16" s="221"/>
      <c r="CV16" s="221"/>
      <c r="CW16" s="221"/>
      <c r="CX16" s="221"/>
      <c r="CY16" s="221"/>
      <c r="CZ16" s="221"/>
      <c r="DA16" s="221"/>
      <c r="DB16" s="221"/>
      <c r="DC16" s="221"/>
      <c r="DD16" s="221"/>
      <c r="DE16" s="221"/>
      <c r="DF16" s="221"/>
      <c r="DG16" s="221"/>
      <c r="DH16" s="221"/>
      <c r="DI16" s="221"/>
      <c r="DJ16" s="221"/>
      <c r="DK16" s="221"/>
      <c r="DL16" s="221"/>
      <c r="DM16" s="221"/>
      <c r="DN16" s="221"/>
      <c r="DO16" s="221"/>
      <c r="DP16" s="221"/>
      <c r="DQ16" s="221"/>
      <c r="DR16" s="221"/>
      <c r="DS16" s="221"/>
      <c r="DT16" s="221"/>
      <c r="DU16" s="221"/>
      <c r="DV16" s="221"/>
      <c r="DW16" s="221"/>
      <c r="DX16" s="221"/>
      <c r="DY16" s="221"/>
      <c r="DZ16" s="221"/>
      <c r="EA16" s="221"/>
      <c r="EB16" s="221"/>
      <c r="EC16" s="221"/>
      <c r="ED16" s="221"/>
      <c r="EE16" s="221"/>
      <c r="EF16" s="221"/>
      <c r="EG16" s="221"/>
      <c r="EH16" s="221"/>
      <c r="EI16" s="221"/>
      <c r="EJ16" s="221"/>
      <c r="EK16" s="221"/>
      <c r="EL16" s="221"/>
      <c r="EM16" s="221"/>
      <c r="EN16" s="221"/>
      <c r="EO16" s="221"/>
      <c r="EP16" s="221"/>
      <c r="EQ16" s="221"/>
      <c r="ER16" s="221"/>
      <c r="ES16" s="221"/>
      <c r="ET16" s="221"/>
      <c r="EU16" s="221"/>
      <c r="EV16" s="221"/>
      <c r="EW16" s="221"/>
      <c r="EX16" s="221"/>
      <c r="EY16" s="221"/>
      <c r="EZ16" s="221"/>
      <c r="FA16" s="221"/>
      <c r="FB16" s="221"/>
      <c r="FC16" s="221"/>
      <c r="FD16" s="221"/>
      <c r="FE16" s="221"/>
      <c r="FF16" s="221"/>
      <c r="FG16" s="221"/>
      <c r="FH16" s="221"/>
      <c r="FI16" s="221"/>
      <c r="FJ16" s="221"/>
      <c r="FK16" s="221"/>
      <c r="FL16" s="221"/>
      <c r="FM16" s="221"/>
      <c r="FN16" s="221"/>
      <c r="FO16" s="221"/>
      <c r="FP16" s="221"/>
      <c r="FQ16" s="221"/>
      <c r="FR16" s="221"/>
      <c r="FS16" s="221"/>
      <c r="FT16" s="221"/>
      <c r="FU16" s="221"/>
      <c r="FV16" s="221"/>
      <c r="FW16" s="221"/>
      <c r="FX16" s="221"/>
      <c r="FY16" s="221"/>
      <c r="FZ16" s="221"/>
      <c r="GA16" s="221"/>
      <c r="GB16" s="221"/>
      <c r="GC16" s="221"/>
      <c r="GD16" s="221"/>
      <c r="GE16" s="221"/>
      <c r="GF16" s="221"/>
      <c r="GG16" s="221"/>
      <c r="GH16" s="221"/>
      <c r="GI16" s="221"/>
      <c r="GJ16" s="221"/>
      <c r="GK16" s="221"/>
      <c r="GL16" s="221"/>
      <c r="GM16" s="221"/>
      <c r="GN16" s="221"/>
      <c r="GO16" s="221"/>
      <c r="GP16" s="221"/>
      <c r="GQ16" s="221"/>
      <c r="GR16" s="221"/>
      <c r="GS16" s="221"/>
      <c r="GT16" s="221"/>
      <c r="GU16" s="221"/>
      <c r="GV16" s="221"/>
      <c r="GW16" s="221"/>
      <c r="GX16" s="221"/>
      <c r="GY16" s="221"/>
      <c r="GZ16" s="221"/>
      <c r="HA16" s="221"/>
      <c r="HB16" s="221"/>
      <c r="HC16" s="221"/>
      <c r="HD16" s="221"/>
      <c r="HE16" s="221"/>
      <c r="HF16" s="221"/>
      <c r="HG16" s="221"/>
      <c r="HH16" s="221"/>
      <c r="HI16" s="221"/>
      <c r="HJ16" s="221"/>
      <c r="HK16" s="221"/>
      <c r="HL16" s="221"/>
      <c r="HM16" s="221"/>
      <c r="HN16" s="221"/>
      <c r="HO16" s="221"/>
      <c r="HP16" s="221"/>
      <c r="HQ16" s="221"/>
      <c r="HR16" s="221"/>
      <c r="HS16" s="221"/>
      <c r="HT16" s="221"/>
      <c r="HU16" s="221"/>
      <c r="HV16" s="221"/>
      <c r="HW16" s="221"/>
      <c r="HX16" s="221"/>
      <c r="HY16" s="221"/>
      <c r="HZ16" s="221"/>
      <c r="IA16" s="221"/>
      <c r="IB16" s="221"/>
      <c r="IC16" s="221"/>
      <c r="ID16" s="221"/>
      <c r="IE16" s="221"/>
      <c r="IF16" s="221"/>
      <c r="IG16" s="221"/>
      <c r="IH16" s="221"/>
      <c r="II16" s="221"/>
      <c r="IJ16" s="221"/>
      <c r="IK16" s="221"/>
      <c r="IL16" s="221"/>
      <c r="IM16" s="221"/>
      <c r="IN16" s="221"/>
      <c r="IO16" s="221"/>
      <c r="IP16" s="221"/>
      <c r="IQ16" s="221"/>
      <c r="IR16" s="221"/>
    </row>
    <row r="17" spans="1:252" s="222" customFormat="1" ht="18" customHeight="1">
      <c r="A17" s="245" t="s">
        <v>19</v>
      </c>
      <c r="B17" s="242">
        <v>1629</v>
      </c>
      <c r="C17" s="242">
        <v>1673</v>
      </c>
      <c r="D17" s="243">
        <f t="shared" si="0"/>
        <v>44</v>
      </c>
      <c r="E17" s="244">
        <f t="shared" si="1"/>
        <v>2.7010435850214787</v>
      </c>
      <c r="F17" s="240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1"/>
      <c r="BG17" s="221"/>
      <c r="BH17" s="221"/>
      <c r="BI17" s="221"/>
      <c r="BJ17" s="221"/>
      <c r="BK17" s="221"/>
      <c r="BL17" s="221"/>
      <c r="BM17" s="221"/>
      <c r="BN17" s="221"/>
      <c r="BO17" s="221"/>
      <c r="BP17" s="221"/>
      <c r="BQ17" s="221"/>
      <c r="BR17" s="221"/>
      <c r="BS17" s="221"/>
      <c r="BT17" s="221"/>
      <c r="BU17" s="221"/>
      <c r="BV17" s="221"/>
      <c r="BW17" s="221"/>
      <c r="BX17" s="221"/>
      <c r="BY17" s="221"/>
      <c r="BZ17" s="221"/>
      <c r="CA17" s="221"/>
      <c r="CB17" s="221"/>
      <c r="CC17" s="221"/>
      <c r="CD17" s="221"/>
      <c r="CE17" s="221"/>
      <c r="CF17" s="221"/>
      <c r="CG17" s="221"/>
      <c r="CH17" s="221"/>
      <c r="CI17" s="221"/>
      <c r="CJ17" s="221"/>
      <c r="CK17" s="221"/>
      <c r="CL17" s="221"/>
      <c r="CM17" s="221"/>
      <c r="CN17" s="221"/>
      <c r="CO17" s="221"/>
      <c r="CP17" s="221"/>
      <c r="CQ17" s="221"/>
      <c r="CR17" s="221"/>
      <c r="CS17" s="221"/>
      <c r="CT17" s="221"/>
      <c r="CU17" s="221"/>
      <c r="CV17" s="221"/>
      <c r="CW17" s="221"/>
      <c r="CX17" s="221"/>
      <c r="CY17" s="221"/>
      <c r="CZ17" s="221"/>
      <c r="DA17" s="221"/>
      <c r="DB17" s="221"/>
      <c r="DC17" s="221"/>
      <c r="DD17" s="221"/>
      <c r="DE17" s="221"/>
      <c r="DF17" s="221"/>
      <c r="DG17" s="221"/>
      <c r="DH17" s="221"/>
      <c r="DI17" s="221"/>
      <c r="DJ17" s="221"/>
      <c r="DK17" s="221"/>
      <c r="DL17" s="221"/>
      <c r="DM17" s="221"/>
      <c r="DN17" s="221"/>
      <c r="DO17" s="221"/>
      <c r="DP17" s="221"/>
      <c r="DQ17" s="221"/>
      <c r="DR17" s="221"/>
      <c r="DS17" s="221"/>
      <c r="DT17" s="221"/>
      <c r="DU17" s="221"/>
      <c r="DV17" s="221"/>
      <c r="DW17" s="221"/>
      <c r="DX17" s="221"/>
      <c r="DY17" s="221"/>
      <c r="DZ17" s="221"/>
      <c r="EA17" s="221"/>
      <c r="EB17" s="221"/>
      <c r="EC17" s="221"/>
      <c r="ED17" s="221"/>
      <c r="EE17" s="221"/>
      <c r="EF17" s="221"/>
      <c r="EG17" s="221"/>
      <c r="EH17" s="221"/>
      <c r="EI17" s="221"/>
      <c r="EJ17" s="221"/>
      <c r="EK17" s="221"/>
      <c r="EL17" s="221"/>
      <c r="EM17" s="221"/>
      <c r="EN17" s="221"/>
      <c r="EO17" s="221"/>
      <c r="EP17" s="221"/>
      <c r="EQ17" s="221"/>
      <c r="ER17" s="221"/>
      <c r="ES17" s="221"/>
      <c r="ET17" s="221"/>
      <c r="EU17" s="221"/>
      <c r="EV17" s="221"/>
      <c r="EW17" s="221"/>
      <c r="EX17" s="221"/>
      <c r="EY17" s="221"/>
      <c r="EZ17" s="221"/>
      <c r="FA17" s="221"/>
      <c r="FB17" s="221"/>
      <c r="FC17" s="221"/>
      <c r="FD17" s="221"/>
      <c r="FE17" s="221"/>
      <c r="FF17" s="221"/>
      <c r="FG17" s="221"/>
      <c r="FH17" s="221"/>
      <c r="FI17" s="221"/>
      <c r="FJ17" s="221"/>
      <c r="FK17" s="221"/>
      <c r="FL17" s="221"/>
      <c r="FM17" s="221"/>
      <c r="FN17" s="221"/>
      <c r="FO17" s="221"/>
      <c r="FP17" s="221"/>
      <c r="FQ17" s="221"/>
      <c r="FR17" s="221"/>
      <c r="FS17" s="221"/>
      <c r="FT17" s="221"/>
      <c r="FU17" s="221"/>
      <c r="FV17" s="221"/>
      <c r="FW17" s="221"/>
      <c r="FX17" s="221"/>
      <c r="FY17" s="221"/>
      <c r="FZ17" s="221"/>
      <c r="GA17" s="221"/>
      <c r="GB17" s="221"/>
      <c r="GC17" s="221"/>
      <c r="GD17" s="221"/>
      <c r="GE17" s="221"/>
      <c r="GF17" s="221"/>
      <c r="GG17" s="221"/>
      <c r="GH17" s="221"/>
      <c r="GI17" s="221"/>
      <c r="GJ17" s="221"/>
      <c r="GK17" s="221"/>
      <c r="GL17" s="221"/>
      <c r="GM17" s="221"/>
      <c r="GN17" s="221"/>
      <c r="GO17" s="221"/>
      <c r="GP17" s="221"/>
      <c r="GQ17" s="221"/>
      <c r="GR17" s="221"/>
      <c r="GS17" s="221"/>
      <c r="GT17" s="221"/>
      <c r="GU17" s="221"/>
      <c r="GV17" s="221"/>
      <c r="GW17" s="221"/>
      <c r="GX17" s="221"/>
      <c r="GY17" s="221"/>
      <c r="GZ17" s="221"/>
      <c r="HA17" s="221"/>
      <c r="HB17" s="221"/>
      <c r="HC17" s="221"/>
      <c r="HD17" s="221"/>
      <c r="HE17" s="221"/>
      <c r="HF17" s="221"/>
      <c r="HG17" s="221"/>
      <c r="HH17" s="221"/>
      <c r="HI17" s="221"/>
      <c r="HJ17" s="221"/>
      <c r="HK17" s="221"/>
      <c r="HL17" s="221"/>
      <c r="HM17" s="221"/>
      <c r="HN17" s="221"/>
      <c r="HO17" s="221"/>
      <c r="HP17" s="221"/>
      <c r="HQ17" s="221"/>
      <c r="HR17" s="221"/>
      <c r="HS17" s="221"/>
      <c r="HT17" s="221"/>
      <c r="HU17" s="221"/>
      <c r="HV17" s="221"/>
      <c r="HW17" s="221"/>
      <c r="HX17" s="221"/>
      <c r="HY17" s="221"/>
      <c r="HZ17" s="221"/>
      <c r="IA17" s="221"/>
      <c r="IB17" s="221"/>
      <c r="IC17" s="221"/>
      <c r="ID17" s="221"/>
      <c r="IE17" s="221"/>
      <c r="IF17" s="221"/>
      <c r="IG17" s="221"/>
      <c r="IH17" s="221"/>
      <c r="II17" s="221"/>
      <c r="IJ17" s="221"/>
      <c r="IK17" s="221"/>
      <c r="IL17" s="221"/>
      <c r="IM17" s="221"/>
      <c r="IN17" s="221"/>
      <c r="IO17" s="221"/>
      <c r="IP17" s="221"/>
      <c r="IQ17" s="221"/>
      <c r="IR17" s="221"/>
    </row>
    <row r="18" spans="1:252" s="222" customFormat="1" ht="18" customHeight="1">
      <c r="A18" s="245" t="s">
        <v>20</v>
      </c>
      <c r="B18" s="246">
        <v>11869</v>
      </c>
      <c r="C18" s="246">
        <v>12069</v>
      </c>
      <c r="D18" s="243">
        <f t="shared" si="0"/>
        <v>200</v>
      </c>
      <c r="E18" s="244">
        <f t="shared" si="1"/>
        <v>1.685061926025777</v>
      </c>
      <c r="F18" s="240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21"/>
      <c r="BR18" s="221"/>
      <c r="BS18" s="221"/>
      <c r="BT18" s="221"/>
      <c r="BU18" s="221"/>
      <c r="BV18" s="221"/>
      <c r="BW18" s="221"/>
      <c r="BX18" s="221"/>
      <c r="BY18" s="221"/>
      <c r="BZ18" s="221"/>
      <c r="CA18" s="221"/>
      <c r="CB18" s="221"/>
      <c r="CC18" s="221"/>
      <c r="CD18" s="221"/>
      <c r="CE18" s="221"/>
      <c r="CF18" s="221"/>
      <c r="CG18" s="221"/>
      <c r="CH18" s="221"/>
      <c r="CI18" s="221"/>
      <c r="CJ18" s="221"/>
      <c r="CK18" s="221"/>
      <c r="CL18" s="221"/>
      <c r="CM18" s="221"/>
      <c r="CN18" s="221"/>
      <c r="CO18" s="221"/>
      <c r="CP18" s="221"/>
      <c r="CQ18" s="221"/>
      <c r="CR18" s="221"/>
      <c r="CS18" s="221"/>
      <c r="CT18" s="221"/>
      <c r="CU18" s="221"/>
      <c r="CV18" s="221"/>
      <c r="CW18" s="221"/>
      <c r="CX18" s="221"/>
      <c r="CY18" s="221"/>
      <c r="CZ18" s="221"/>
      <c r="DA18" s="221"/>
      <c r="DB18" s="221"/>
      <c r="DC18" s="221"/>
      <c r="DD18" s="221"/>
      <c r="DE18" s="221"/>
      <c r="DF18" s="221"/>
      <c r="DG18" s="221"/>
      <c r="DH18" s="221"/>
      <c r="DI18" s="221"/>
      <c r="DJ18" s="221"/>
      <c r="DK18" s="221"/>
      <c r="DL18" s="221"/>
      <c r="DM18" s="221"/>
      <c r="DN18" s="221"/>
      <c r="DO18" s="221"/>
      <c r="DP18" s="221"/>
      <c r="DQ18" s="221"/>
      <c r="DR18" s="221"/>
      <c r="DS18" s="221"/>
      <c r="DT18" s="221"/>
      <c r="DU18" s="221"/>
      <c r="DV18" s="221"/>
      <c r="DW18" s="221"/>
      <c r="DX18" s="221"/>
      <c r="DY18" s="221"/>
      <c r="DZ18" s="221"/>
      <c r="EA18" s="221"/>
      <c r="EB18" s="221"/>
      <c r="EC18" s="221"/>
      <c r="ED18" s="221"/>
      <c r="EE18" s="221"/>
      <c r="EF18" s="221"/>
      <c r="EG18" s="221"/>
      <c r="EH18" s="221"/>
      <c r="EI18" s="221"/>
      <c r="EJ18" s="221"/>
      <c r="EK18" s="221"/>
      <c r="EL18" s="221"/>
      <c r="EM18" s="221"/>
      <c r="EN18" s="221"/>
      <c r="EO18" s="221"/>
      <c r="EP18" s="221"/>
      <c r="EQ18" s="221"/>
      <c r="ER18" s="221"/>
      <c r="ES18" s="221"/>
      <c r="ET18" s="221"/>
      <c r="EU18" s="221"/>
      <c r="EV18" s="221"/>
      <c r="EW18" s="221"/>
      <c r="EX18" s="221"/>
      <c r="EY18" s="221"/>
      <c r="EZ18" s="221"/>
      <c r="FA18" s="221"/>
      <c r="FB18" s="221"/>
      <c r="FC18" s="221"/>
      <c r="FD18" s="221"/>
      <c r="FE18" s="221"/>
      <c r="FF18" s="221"/>
      <c r="FG18" s="221"/>
      <c r="FH18" s="221"/>
      <c r="FI18" s="221"/>
      <c r="FJ18" s="221"/>
      <c r="FK18" s="221"/>
      <c r="FL18" s="221"/>
      <c r="FM18" s="221"/>
      <c r="FN18" s="221"/>
      <c r="FO18" s="221"/>
      <c r="FP18" s="221"/>
      <c r="FQ18" s="221"/>
      <c r="FR18" s="221"/>
      <c r="FS18" s="221"/>
      <c r="FT18" s="221"/>
      <c r="FU18" s="221"/>
      <c r="FV18" s="221"/>
      <c r="FW18" s="221"/>
      <c r="FX18" s="221"/>
      <c r="FY18" s="221"/>
      <c r="FZ18" s="221"/>
      <c r="GA18" s="221"/>
      <c r="GB18" s="221"/>
      <c r="GC18" s="221"/>
      <c r="GD18" s="221"/>
      <c r="GE18" s="221"/>
      <c r="GF18" s="221"/>
      <c r="GG18" s="221"/>
      <c r="GH18" s="221"/>
      <c r="GI18" s="221"/>
      <c r="GJ18" s="221"/>
      <c r="GK18" s="221"/>
      <c r="GL18" s="221"/>
      <c r="GM18" s="221"/>
      <c r="GN18" s="221"/>
      <c r="GO18" s="221"/>
      <c r="GP18" s="221"/>
      <c r="GQ18" s="221"/>
      <c r="GR18" s="221"/>
      <c r="GS18" s="221"/>
      <c r="GT18" s="221"/>
      <c r="GU18" s="221"/>
      <c r="GV18" s="221"/>
      <c r="GW18" s="221"/>
      <c r="GX18" s="221"/>
      <c r="GY18" s="221"/>
      <c r="GZ18" s="221"/>
      <c r="HA18" s="221"/>
      <c r="HB18" s="221"/>
      <c r="HC18" s="221"/>
      <c r="HD18" s="221"/>
      <c r="HE18" s="221"/>
      <c r="HF18" s="221"/>
      <c r="HG18" s="221"/>
      <c r="HH18" s="221"/>
      <c r="HI18" s="221"/>
      <c r="HJ18" s="221"/>
      <c r="HK18" s="221"/>
      <c r="HL18" s="221"/>
      <c r="HM18" s="221"/>
      <c r="HN18" s="221"/>
      <c r="HO18" s="221"/>
      <c r="HP18" s="221"/>
      <c r="HQ18" s="221"/>
      <c r="HR18" s="221"/>
      <c r="HS18" s="221"/>
      <c r="HT18" s="221"/>
      <c r="HU18" s="221"/>
      <c r="HV18" s="221"/>
      <c r="HW18" s="221"/>
      <c r="HX18" s="221"/>
      <c r="HY18" s="221"/>
      <c r="HZ18" s="221"/>
      <c r="IA18" s="221"/>
      <c r="IB18" s="221"/>
      <c r="IC18" s="221"/>
      <c r="ID18" s="221"/>
      <c r="IE18" s="221"/>
      <c r="IF18" s="221"/>
      <c r="IG18" s="221"/>
      <c r="IH18" s="221"/>
      <c r="II18" s="221"/>
      <c r="IJ18" s="221"/>
      <c r="IK18" s="221"/>
      <c r="IL18" s="221"/>
      <c r="IM18" s="221"/>
      <c r="IN18" s="221"/>
      <c r="IO18" s="221"/>
      <c r="IP18" s="221"/>
      <c r="IQ18" s="221"/>
      <c r="IR18" s="221"/>
    </row>
    <row r="19" spans="1:252" s="222" customFormat="1" ht="18" customHeight="1">
      <c r="A19" s="245" t="s">
        <v>21</v>
      </c>
      <c r="B19" s="242">
        <v>8338</v>
      </c>
      <c r="C19" s="242">
        <v>11538</v>
      </c>
      <c r="D19" s="243">
        <f t="shared" si="0"/>
        <v>3200</v>
      </c>
      <c r="E19" s="244">
        <f t="shared" si="1"/>
        <v>38.37850803550011</v>
      </c>
      <c r="F19" s="240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1"/>
      <c r="BW19" s="221"/>
      <c r="BX19" s="221"/>
      <c r="BY19" s="221"/>
      <c r="BZ19" s="221"/>
      <c r="CA19" s="221"/>
      <c r="CB19" s="221"/>
      <c r="CC19" s="221"/>
      <c r="CD19" s="221"/>
      <c r="CE19" s="221"/>
      <c r="CF19" s="221"/>
      <c r="CG19" s="221"/>
      <c r="CH19" s="221"/>
      <c r="CI19" s="221"/>
      <c r="CJ19" s="221"/>
      <c r="CK19" s="221"/>
      <c r="CL19" s="221"/>
      <c r="CM19" s="221"/>
      <c r="CN19" s="221"/>
      <c r="CO19" s="221"/>
      <c r="CP19" s="221"/>
      <c r="CQ19" s="221"/>
      <c r="CR19" s="221"/>
      <c r="CS19" s="221"/>
      <c r="CT19" s="221"/>
      <c r="CU19" s="221"/>
      <c r="CV19" s="221"/>
      <c r="CW19" s="221"/>
      <c r="CX19" s="221"/>
      <c r="CY19" s="221"/>
      <c r="CZ19" s="221"/>
      <c r="DA19" s="221"/>
      <c r="DB19" s="221"/>
      <c r="DC19" s="221"/>
      <c r="DD19" s="221"/>
      <c r="DE19" s="221"/>
      <c r="DF19" s="221"/>
      <c r="DG19" s="221"/>
      <c r="DH19" s="221"/>
      <c r="DI19" s="221"/>
      <c r="DJ19" s="221"/>
      <c r="DK19" s="221"/>
      <c r="DL19" s="221"/>
      <c r="DM19" s="221"/>
      <c r="DN19" s="221"/>
      <c r="DO19" s="221"/>
      <c r="DP19" s="221"/>
      <c r="DQ19" s="221"/>
      <c r="DR19" s="221"/>
      <c r="DS19" s="221"/>
      <c r="DT19" s="221"/>
      <c r="DU19" s="221"/>
      <c r="DV19" s="221"/>
      <c r="DW19" s="221"/>
      <c r="DX19" s="221"/>
      <c r="DY19" s="221"/>
      <c r="DZ19" s="221"/>
      <c r="EA19" s="221"/>
      <c r="EB19" s="221"/>
      <c r="EC19" s="221"/>
      <c r="ED19" s="221"/>
      <c r="EE19" s="221"/>
      <c r="EF19" s="221"/>
      <c r="EG19" s="221"/>
      <c r="EH19" s="221"/>
      <c r="EI19" s="221"/>
      <c r="EJ19" s="221"/>
      <c r="EK19" s="221"/>
      <c r="EL19" s="221"/>
      <c r="EM19" s="221"/>
      <c r="EN19" s="221"/>
      <c r="EO19" s="221"/>
      <c r="EP19" s="221"/>
      <c r="EQ19" s="221"/>
      <c r="ER19" s="221"/>
      <c r="ES19" s="221"/>
      <c r="ET19" s="221"/>
      <c r="EU19" s="221"/>
      <c r="EV19" s="221"/>
      <c r="EW19" s="221"/>
      <c r="EX19" s="221"/>
      <c r="EY19" s="221"/>
      <c r="EZ19" s="221"/>
      <c r="FA19" s="221"/>
      <c r="FB19" s="221"/>
      <c r="FC19" s="221"/>
      <c r="FD19" s="221"/>
      <c r="FE19" s="221"/>
      <c r="FF19" s="221"/>
      <c r="FG19" s="221"/>
      <c r="FH19" s="221"/>
      <c r="FI19" s="221"/>
      <c r="FJ19" s="221"/>
      <c r="FK19" s="221"/>
      <c r="FL19" s="221"/>
      <c r="FM19" s="221"/>
      <c r="FN19" s="221"/>
      <c r="FO19" s="221"/>
      <c r="FP19" s="221"/>
      <c r="FQ19" s="221"/>
      <c r="FR19" s="221"/>
      <c r="FS19" s="221"/>
      <c r="FT19" s="221"/>
      <c r="FU19" s="221"/>
      <c r="FV19" s="221"/>
      <c r="FW19" s="221"/>
      <c r="FX19" s="221"/>
      <c r="FY19" s="221"/>
      <c r="FZ19" s="221"/>
      <c r="GA19" s="221"/>
      <c r="GB19" s="221"/>
      <c r="GC19" s="221"/>
      <c r="GD19" s="221"/>
      <c r="GE19" s="221"/>
      <c r="GF19" s="221"/>
      <c r="GG19" s="221"/>
      <c r="GH19" s="221"/>
      <c r="GI19" s="221"/>
      <c r="GJ19" s="221"/>
      <c r="GK19" s="221"/>
      <c r="GL19" s="221"/>
      <c r="GM19" s="221"/>
      <c r="GN19" s="221"/>
      <c r="GO19" s="221"/>
      <c r="GP19" s="221"/>
      <c r="GQ19" s="221"/>
      <c r="GR19" s="221"/>
      <c r="GS19" s="221"/>
      <c r="GT19" s="221"/>
      <c r="GU19" s="221"/>
      <c r="GV19" s="221"/>
      <c r="GW19" s="221"/>
      <c r="GX19" s="221"/>
      <c r="GY19" s="221"/>
      <c r="GZ19" s="221"/>
      <c r="HA19" s="221"/>
      <c r="HB19" s="221"/>
      <c r="HC19" s="221"/>
      <c r="HD19" s="221"/>
      <c r="HE19" s="221"/>
      <c r="HF19" s="221"/>
      <c r="HG19" s="221"/>
      <c r="HH19" s="221"/>
      <c r="HI19" s="221"/>
      <c r="HJ19" s="221"/>
      <c r="HK19" s="221"/>
      <c r="HL19" s="221"/>
      <c r="HM19" s="221"/>
      <c r="HN19" s="221"/>
      <c r="HO19" s="221"/>
      <c r="HP19" s="221"/>
      <c r="HQ19" s="221"/>
      <c r="HR19" s="221"/>
      <c r="HS19" s="221"/>
      <c r="HT19" s="221"/>
      <c r="HU19" s="221"/>
      <c r="HV19" s="221"/>
      <c r="HW19" s="221"/>
      <c r="HX19" s="221"/>
      <c r="HY19" s="221"/>
      <c r="HZ19" s="221"/>
      <c r="IA19" s="221"/>
      <c r="IB19" s="221"/>
      <c r="IC19" s="221"/>
      <c r="ID19" s="221"/>
      <c r="IE19" s="221"/>
      <c r="IF19" s="221"/>
      <c r="IG19" s="221"/>
      <c r="IH19" s="221"/>
      <c r="II19" s="221"/>
      <c r="IJ19" s="221"/>
      <c r="IK19" s="221"/>
      <c r="IL19" s="221"/>
      <c r="IM19" s="221"/>
      <c r="IN19" s="221"/>
      <c r="IO19" s="221"/>
      <c r="IP19" s="221"/>
      <c r="IQ19" s="221"/>
      <c r="IR19" s="221"/>
    </row>
    <row r="20" spans="1:252" s="222" customFormat="1" ht="18" customHeight="1">
      <c r="A20" s="245" t="s">
        <v>22</v>
      </c>
      <c r="B20" s="242">
        <v>2395</v>
      </c>
      <c r="C20" s="242">
        <v>2395</v>
      </c>
      <c r="D20" s="243">
        <f t="shared" si="0"/>
        <v>0</v>
      </c>
      <c r="E20" s="244">
        <f t="shared" si="1"/>
        <v>0</v>
      </c>
      <c r="F20" s="240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1"/>
      <c r="BF20" s="221"/>
      <c r="BG20" s="221"/>
      <c r="BH20" s="221"/>
      <c r="BI20" s="221"/>
      <c r="BJ20" s="221"/>
      <c r="BK20" s="221"/>
      <c r="BL20" s="221"/>
      <c r="BM20" s="221"/>
      <c r="BN20" s="221"/>
      <c r="BO20" s="221"/>
      <c r="BP20" s="221"/>
      <c r="BQ20" s="221"/>
      <c r="BR20" s="221"/>
      <c r="BS20" s="221"/>
      <c r="BT20" s="221"/>
      <c r="BU20" s="221"/>
      <c r="BV20" s="221"/>
      <c r="BW20" s="221"/>
      <c r="BX20" s="221"/>
      <c r="BY20" s="221"/>
      <c r="BZ20" s="221"/>
      <c r="CA20" s="221"/>
      <c r="CB20" s="221"/>
      <c r="CC20" s="221"/>
      <c r="CD20" s="221"/>
      <c r="CE20" s="221"/>
      <c r="CF20" s="221"/>
      <c r="CG20" s="221"/>
      <c r="CH20" s="221"/>
      <c r="CI20" s="221"/>
      <c r="CJ20" s="221"/>
      <c r="CK20" s="221"/>
      <c r="CL20" s="221"/>
      <c r="CM20" s="221"/>
      <c r="CN20" s="221"/>
      <c r="CO20" s="221"/>
      <c r="CP20" s="221"/>
      <c r="CQ20" s="221"/>
      <c r="CR20" s="221"/>
      <c r="CS20" s="221"/>
      <c r="CT20" s="221"/>
      <c r="CU20" s="221"/>
      <c r="CV20" s="221"/>
      <c r="CW20" s="221"/>
      <c r="CX20" s="221"/>
      <c r="CY20" s="221"/>
      <c r="CZ20" s="221"/>
      <c r="DA20" s="221"/>
      <c r="DB20" s="221"/>
      <c r="DC20" s="221"/>
      <c r="DD20" s="221"/>
      <c r="DE20" s="221"/>
      <c r="DF20" s="221"/>
      <c r="DG20" s="221"/>
      <c r="DH20" s="221"/>
      <c r="DI20" s="221"/>
      <c r="DJ20" s="221"/>
      <c r="DK20" s="221"/>
      <c r="DL20" s="221"/>
      <c r="DM20" s="221"/>
      <c r="DN20" s="221"/>
      <c r="DO20" s="221"/>
      <c r="DP20" s="221"/>
      <c r="DQ20" s="221"/>
      <c r="DR20" s="221"/>
      <c r="DS20" s="221"/>
      <c r="DT20" s="221"/>
      <c r="DU20" s="221"/>
      <c r="DV20" s="221"/>
      <c r="DW20" s="221"/>
      <c r="DX20" s="221"/>
      <c r="DY20" s="221"/>
      <c r="DZ20" s="221"/>
      <c r="EA20" s="221"/>
      <c r="EB20" s="221"/>
      <c r="EC20" s="221"/>
      <c r="ED20" s="221"/>
      <c r="EE20" s="221"/>
      <c r="EF20" s="221"/>
      <c r="EG20" s="221"/>
      <c r="EH20" s="221"/>
      <c r="EI20" s="221"/>
      <c r="EJ20" s="221"/>
      <c r="EK20" s="221"/>
      <c r="EL20" s="221"/>
      <c r="EM20" s="221"/>
      <c r="EN20" s="221"/>
      <c r="EO20" s="221"/>
      <c r="EP20" s="221"/>
      <c r="EQ20" s="221"/>
      <c r="ER20" s="221"/>
      <c r="ES20" s="221"/>
      <c r="ET20" s="221"/>
      <c r="EU20" s="221"/>
      <c r="EV20" s="221"/>
      <c r="EW20" s="221"/>
      <c r="EX20" s="221"/>
      <c r="EY20" s="221"/>
      <c r="EZ20" s="221"/>
      <c r="FA20" s="221"/>
      <c r="FB20" s="221"/>
      <c r="FC20" s="221"/>
      <c r="FD20" s="221"/>
      <c r="FE20" s="221"/>
      <c r="FF20" s="221"/>
      <c r="FG20" s="221"/>
      <c r="FH20" s="221"/>
      <c r="FI20" s="221"/>
      <c r="FJ20" s="221"/>
      <c r="FK20" s="221"/>
      <c r="FL20" s="221"/>
      <c r="FM20" s="221"/>
      <c r="FN20" s="221"/>
      <c r="FO20" s="221"/>
      <c r="FP20" s="221"/>
      <c r="FQ20" s="221"/>
      <c r="FR20" s="221"/>
      <c r="FS20" s="221"/>
      <c r="FT20" s="221"/>
      <c r="FU20" s="221"/>
      <c r="FV20" s="221"/>
      <c r="FW20" s="221"/>
      <c r="FX20" s="221"/>
      <c r="FY20" s="221"/>
      <c r="FZ20" s="221"/>
      <c r="GA20" s="221"/>
      <c r="GB20" s="221"/>
      <c r="GC20" s="221"/>
      <c r="GD20" s="221"/>
      <c r="GE20" s="221"/>
      <c r="GF20" s="221"/>
      <c r="GG20" s="221"/>
      <c r="GH20" s="221"/>
      <c r="GI20" s="221"/>
      <c r="GJ20" s="221"/>
      <c r="GK20" s="221"/>
      <c r="GL20" s="221"/>
      <c r="GM20" s="221"/>
      <c r="GN20" s="221"/>
      <c r="GO20" s="221"/>
      <c r="GP20" s="221"/>
      <c r="GQ20" s="221"/>
      <c r="GR20" s="221"/>
      <c r="GS20" s="221"/>
      <c r="GT20" s="221"/>
      <c r="GU20" s="221"/>
      <c r="GV20" s="221"/>
      <c r="GW20" s="221"/>
      <c r="GX20" s="221"/>
      <c r="GY20" s="221"/>
      <c r="GZ20" s="221"/>
      <c r="HA20" s="221"/>
      <c r="HB20" s="221"/>
      <c r="HC20" s="221"/>
      <c r="HD20" s="221"/>
      <c r="HE20" s="221"/>
      <c r="HF20" s="221"/>
      <c r="HG20" s="221"/>
      <c r="HH20" s="221"/>
      <c r="HI20" s="221"/>
      <c r="HJ20" s="221"/>
      <c r="HK20" s="221"/>
      <c r="HL20" s="221"/>
      <c r="HM20" s="221"/>
      <c r="HN20" s="221"/>
      <c r="HO20" s="221"/>
      <c r="HP20" s="221"/>
      <c r="HQ20" s="221"/>
      <c r="HR20" s="221"/>
      <c r="HS20" s="221"/>
      <c r="HT20" s="221"/>
      <c r="HU20" s="221"/>
      <c r="HV20" s="221"/>
      <c r="HW20" s="221"/>
      <c r="HX20" s="221"/>
      <c r="HY20" s="221"/>
      <c r="HZ20" s="221"/>
      <c r="IA20" s="221"/>
      <c r="IB20" s="221"/>
      <c r="IC20" s="221"/>
      <c r="ID20" s="221"/>
      <c r="IE20" s="221"/>
      <c r="IF20" s="221"/>
      <c r="IG20" s="221"/>
      <c r="IH20" s="221"/>
      <c r="II20" s="221"/>
      <c r="IJ20" s="221"/>
      <c r="IK20" s="221"/>
      <c r="IL20" s="221"/>
      <c r="IM20" s="221"/>
      <c r="IN20" s="221"/>
      <c r="IO20" s="221"/>
      <c r="IP20" s="221"/>
      <c r="IQ20" s="221"/>
      <c r="IR20" s="221"/>
    </row>
    <row r="21" spans="1:252" s="222" customFormat="1" ht="18" customHeight="1">
      <c r="A21" s="247" t="s">
        <v>23</v>
      </c>
      <c r="B21" s="242">
        <v>45</v>
      </c>
      <c r="C21" s="242">
        <v>45</v>
      </c>
      <c r="D21" s="243">
        <f t="shared" si="0"/>
        <v>0</v>
      </c>
      <c r="E21" s="244">
        <f t="shared" si="1"/>
        <v>0</v>
      </c>
      <c r="F21" s="240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  <c r="BC21" s="221"/>
      <c r="BD21" s="221"/>
      <c r="BE21" s="221"/>
      <c r="BF21" s="221"/>
      <c r="BG21" s="221"/>
      <c r="BH21" s="221"/>
      <c r="BI21" s="221"/>
      <c r="BJ21" s="221"/>
      <c r="BK21" s="221"/>
      <c r="BL21" s="221"/>
      <c r="BM21" s="221"/>
      <c r="BN21" s="221"/>
      <c r="BO21" s="221"/>
      <c r="BP21" s="221"/>
      <c r="BQ21" s="221"/>
      <c r="BR21" s="221"/>
      <c r="BS21" s="221"/>
      <c r="BT21" s="221"/>
      <c r="BU21" s="221"/>
      <c r="BV21" s="221"/>
      <c r="BW21" s="221"/>
      <c r="BX21" s="221"/>
      <c r="BY21" s="221"/>
      <c r="BZ21" s="221"/>
      <c r="CA21" s="221"/>
      <c r="CB21" s="221"/>
      <c r="CC21" s="221"/>
      <c r="CD21" s="221"/>
      <c r="CE21" s="221"/>
      <c r="CF21" s="221"/>
      <c r="CG21" s="221"/>
      <c r="CH21" s="221"/>
      <c r="CI21" s="221"/>
      <c r="CJ21" s="221"/>
      <c r="CK21" s="221"/>
      <c r="CL21" s="221"/>
      <c r="CM21" s="221"/>
      <c r="CN21" s="221"/>
      <c r="CO21" s="221"/>
      <c r="CP21" s="221"/>
      <c r="CQ21" s="221"/>
      <c r="CR21" s="221"/>
      <c r="CS21" s="221"/>
      <c r="CT21" s="221"/>
      <c r="CU21" s="221"/>
      <c r="CV21" s="221"/>
      <c r="CW21" s="221"/>
      <c r="CX21" s="221"/>
      <c r="CY21" s="221"/>
      <c r="CZ21" s="221"/>
      <c r="DA21" s="221"/>
      <c r="DB21" s="221"/>
      <c r="DC21" s="221"/>
      <c r="DD21" s="221"/>
      <c r="DE21" s="221"/>
      <c r="DF21" s="221"/>
      <c r="DG21" s="221"/>
      <c r="DH21" s="221"/>
      <c r="DI21" s="221"/>
      <c r="DJ21" s="221"/>
      <c r="DK21" s="221"/>
      <c r="DL21" s="221"/>
      <c r="DM21" s="221"/>
      <c r="DN21" s="221"/>
      <c r="DO21" s="221"/>
      <c r="DP21" s="221"/>
      <c r="DQ21" s="221"/>
      <c r="DR21" s="221"/>
      <c r="DS21" s="221"/>
      <c r="DT21" s="221"/>
      <c r="DU21" s="221"/>
      <c r="DV21" s="221"/>
      <c r="DW21" s="221"/>
      <c r="DX21" s="221"/>
      <c r="DY21" s="221"/>
      <c r="DZ21" s="221"/>
      <c r="EA21" s="221"/>
      <c r="EB21" s="221"/>
      <c r="EC21" s="221"/>
      <c r="ED21" s="221"/>
      <c r="EE21" s="221"/>
      <c r="EF21" s="221"/>
      <c r="EG21" s="221"/>
      <c r="EH21" s="221"/>
      <c r="EI21" s="221"/>
      <c r="EJ21" s="221"/>
      <c r="EK21" s="221"/>
      <c r="EL21" s="221"/>
      <c r="EM21" s="221"/>
      <c r="EN21" s="221"/>
      <c r="EO21" s="221"/>
      <c r="EP21" s="221"/>
      <c r="EQ21" s="221"/>
      <c r="ER21" s="221"/>
      <c r="ES21" s="221"/>
      <c r="ET21" s="221"/>
      <c r="EU21" s="221"/>
      <c r="EV21" s="221"/>
      <c r="EW21" s="221"/>
      <c r="EX21" s="221"/>
      <c r="EY21" s="221"/>
      <c r="EZ21" s="221"/>
      <c r="FA21" s="221"/>
      <c r="FB21" s="221"/>
      <c r="FC21" s="221"/>
      <c r="FD21" s="221"/>
      <c r="FE21" s="221"/>
      <c r="FF21" s="221"/>
      <c r="FG21" s="221"/>
      <c r="FH21" s="221"/>
      <c r="FI21" s="221"/>
      <c r="FJ21" s="221"/>
      <c r="FK21" s="221"/>
      <c r="FL21" s="221"/>
      <c r="FM21" s="221"/>
      <c r="FN21" s="221"/>
      <c r="FO21" s="221"/>
      <c r="FP21" s="221"/>
      <c r="FQ21" s="221"/>
      <c r="FR21" s="221"/>
      <c r="FS21" s="221"/>
      <c r="FT21" s="221"/>
      <c r="FU21" s="221"/>
      <c r="FV21" s="221"/>
      <c r="FW21" s="221"/>
      <c r="FX21" s="221"/>
      <c r="FY21" s="221"/>
      <c r="FZ21" s="221"/>
      <c r="GA21" s="221"/>
      <c r="GB21" s="221"/>
      <c r="GC21" s="221"/>
      <c r="GD21" s="221"/>
      <c r="GE21" s="221"/>
      <c r="GF21" s="221"/>
      <c r="GG21" s="221"/>
      <c r="GH21" s="221"/>
      <c r="GI21" s="221"/>
      <c r="GJ21" s="221"/>
      <c r="GK21" s="221"/>
      <c r="GL21" s="221"/>
      <c r="GM21" s="221"/>
      <c r="GN21" s="221"/>
      <c r="GO21" s="221"/>
      <c r="GP21" s="221"/>
      <c r="GQ21" s="221"/>
      <c r="GR21" s="221"/>
      <c r="GS21" s="221"/>
      <c r="GT21" s="221"/>
      <c r="GU21" s="221"/>
      <c r="GV21" s="221"/>
      <c r="GW21" s="221"/>
      <c r="GX21" s="221"/>
      <c r="GY21" s="221"/>
      <c r="GZ21" s="221"/>
      <c r="HA21" s="221"/>
      <c r="HB21" s="221"/>
      <c r="HC21" s="221"/>
      <c r="HD21" s="221"/>
      <c r="HE21" s="221"/>
      <c r="HF21" s="221"/>
      <c r="HG21" s="221"/>
      <c r="HH21" s="221"/>
      <c r="HI21" s="221"/>
      <c r="HJ21" s="221"/>
      <c r="HK21" s="221"/>
      <c r="HL21" s="221"/>
      <c r="HM21" s="221"/>
      <c r="HN21" s="221"/>
      <c r="HO21" s="221"/>
      <c r="HP21" s="221"/>
      <c r="HQ21" s="221"/>
      <c r="HR21" s="221"/>
      <c r="HS21" s="221"/>
      <c r="HT21" s="221"/>
      <c r="HU21" s="221"/>
      <c r="HV21" s="221"/>
      <c r="HW21" s="221"/>
      <c r="HX21" s="221"/>
      <c r="HY21" s="221"/>
      <c r="HZ21" s="221"/>
      <c r="IA21" s="221"/>
      <c r="IB21" s="221"/>
      <c r="IC21" s="221"/>
      <c r="ID21" s="221"/>
      <c r="IE21" s="221"/>
      <c r="IF21" s="221"/>
      <c r="IG21" s="221"/>
      <c r="IH21" s="221"/>
      <c r="II21" s="221"/>
      <c r="IJ21" s="221"/>
      <c r="IK21" s="221"/>
      <c r="IL21" s="221"/>
      <c r="IM21" s="221"/>
      <c r="IN21" s="221"/>
      <c r="IO21" s="221"/>
      <c r="IP21" s="221"/>
      <c r="IQ21" s="221"/>
      <c r="IR21" s="221"/>
    </row>
    <row r="22" spans="1:252" s="222" customFormat="1" ht="18" customHeight="1">
      <c r="A22" s="248" t="s">
        <v>24</v>
      </c>
      <c r="B22" s="249">
        <f>SUM((B23:B28))</f>
        <v>24175</v>
      </c>
      <c r="C22" s="249">
        <f>SUM((C23:C28))</f>
        <v>23941</v>
      </c>
      <c r="D22" s="238">
        <f t="shared" si="0"/>
        <v>-234</v>
      </c>
      <c r="E22" s="239">
        <f t="shared" si="1"/>
        <v>-0.9679420889348478</v>
      </c>
      <c r="F22" s="240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  <c r="BG22" s="221"/>
      <c r="BH22" s="221"/>
      <c r="BI22" s="221"/>
      <c r="BJ22" s="221"/>
      <c r="BK22" s="221"/>
      <c r="BL22" s="221"/>
      <c r="BM22" s="221"/>
      <c r="BN22" s="221"/>
      <c r="BO22" s="221"/>
      <c r="BP22" s="221"/>
      <c r="BQ22" s="221"/>
      <c r="BR22" s="221"/>
      <c r="BS22" s="221"/>
      <c r="BT22" s="221"/>
      <c r="BU22" s="221"/>
      <c r="BV22" s="221"/>
      <c r="BW22" s="221"/>
      <c r="BX22" s="221"/>
      <c r="BY22" s="221"/>
      <c r="BZ22" s="221"/>
      <c r="CA22" s="221"/>
      <c r="CB22" s="221"/>
      <c r="CC22" s="221"/>
      <c r="CD22" s="221"/>
      <c r="CE22" s="221"/>
      <c r="CF22" s="221"/>
      <c r="CG22" s="221"/>
      <c r="CH22" s="221"/>
      <c r="CI22" s="221"/>
      <c r="CJ22" s="221"/>
      <c r="CK22" s="221"/>
      <c r="CL22" s="221"/>
      <c r="CM22" s="221"/>
      <c r="CN22" s="221"/>
      <c r="CO22" s="221"/>
      <c r="CP22" s="221"/>
      <c r="CQ22" s="221"/>
      <c r="CR22" s="221"/>
      <c r="CS22" s="221"/>
      <c r="CT22" s="221"/>
      <c r="CU22" s="221"/>
      <c r="CV22" s="221"/>
      <c r="CW22" s="221"/>
      <c r="CX22" s="221"/>
      <c r="CY22" s="221"/>
      <c r="CZ22" s="221"/>
      <c r="DA22" s="221"/>
      <c r="DB22" s="221"/>
      <c r="DC22" s="221"/>
      <c r="DD22" s="221"/>
      <c r="DE22" s="221"/>
      <c r="DF22" s="221"/>
      <c r="DG22" s="221"/>
      <c r="DH22" s="221"/>
      <c r="DI22" s="221"/>
      <c r="DJ22" s="221"/>
      <c r="DK22" s="221"/>
      <c r="DL22" s="221"/>
      <c r="DM22" s="221"/>
      <c r="DN22" s="221"/>
      <c r="DO22" s="221"/>
      <c r="DP22" s="221"/>
      <c r="DQ22" s="221"/>
      <c r="DR22" s="221"/>
      <c r="DS22" s="221"/>
      <c r="DT22" s="221"/>
      <c r="DU22" s="221"/>
      <c r="DV22" s="221"/>
      <c r="DW22" s="221"/>
      <c r="DX22" s="221"/>
      <c r="DY22" s="221"/>
      <c r="DZ22" s="221"/>
      <c r="EA22" s="221"/>
      <c r="EB22" s="221"/>
      <c r="EC22" s="221"/>
      <c r="ED22" s="221"/>
      <c r="EE22" s="221"/>
      <c r="EF22" s="221"/>
      <c r="EG22" s="221"/>
      <c r="EH22" s="221"/>
      <c r="EI22" s="221"/>
      <c r="EJ22" s="221"/>
      <c r="EK22" s="221"/>
      <c r="EL22" s="221"/>
      <c r="EM22" s="221"/>
      <c r="EN22" s="221"/>
      <c r="EO22" s="221"/>
      <c r="EP22" s="221"/>
      <c r="EQ22" s="221"/>
      <c r="ER22" s="221"/>
      <c r="ES22" s="221"/>
      <c r="ET22" s="221"/>
      <c r="EU22" s="221"/>
      <c r="EV22" s="221"/>
      <c r="EW22" s="221"/>
      <c r="EX22" s="221"/>
      <c r="EY22" s="221"/>
      <c r="EZ22" s="221"/>
      <c r="FA22" s="221"/>
      <c r="FB22" s="221"/>
      <c r="FC22" s="221"/>
      <c r="FD22" s="221"/>
      <c r="FE22" s="221"/>
      <c r="FF22" s="221"/>
      <c r="FG22" s="221"/>
      <c r="FH22" s="221"/>
      <c r="FI22" s="221"/>
      <c r="FJ22" s="221"/>
      <c r="FK22" s="221"/>
      <c r="FL22" s="221"/>
      <c r="FM22" s="221"/>
      <c r="FN22" s="221"/>
      <c r="FO22" s="221"/>
      <c r="FP22" s="221"/>
      <c r="FQ22" s="221"/>
      <c r="FR22" s="221"/>
      <c r="FS22" s="221"/>
      <c r="FT22" s="221"/>
      <c r="FU22" s="221"/>
      <c r="FV22" s="221"/>
      <c r="FW22" s="221"/>
      <c r="FX22" s="221"/>
      <c r="FY22" s="221"/>
      <c r="FZ22" s="221"/>
      <c r="GA22" s="221"/>
      <c r="GB22" s="221"/>
      <c r="GC22" s="221"/>
      <c r="GD22" s="221"/>
      <c r="GE22" s="221"/>
      <c r="GF22" s="221"/>
      <c r="GG22" s="221"/>
      <c r="GH22" s="221"/>
      <c r="GI22" s="221"/>
      <c r="GJ22" s="221"/>
      <c r="GK22" s="221"/>
      <c r="GL22" s="221"/>
      <c r="GM22" s="221"/>
      <c r="GN22" s="221"/>
      <c r="GO22" s="221"/>
      <c r="GP22" s="221"/>
      <c r="GQ22" s="221"/>
      <c r="GR22" s="221"/>
      <c r="GS22" s="221"/>
      <c r="GT22" s="221"/>
      <c r="GU22" s="221"/>
      <c r="GV22" s="221"/>
      <c r="GW22" s="221"/>
      <c r="GX22" s="221"/>
      <c r="GY22" s="221"/>
      <c r="GZ22" s="221"/>
      <c r="HA22" s="221"/>
      <c r="HB22" s="221"/>
      <c r="HC22" s="221"/>
      <c r="HD22" s="221"/>
      <c r="HE22" s="221"/>
      <c r="HF22" s="221"/>
      <c r="HG22" s="221"/>
      <c r="HH22" s="221"/>
      <c r="HI22" s="221"/>
      <c r="HJ22" s="221"/>
      <c r="HK22" s="221"/>
      <c r="HL22" s="221"/>
      <c r="HM22" s="221"/>
      <c r="HN22" s="221"/>
      <c r="HO22" s="221"/>
      <c r="HP22" s="221"/>
      <c r="HQ22" s="221"/>
      <c r="HR22" s="221"/>
      <c r="HS22" s="221"/>
      <c r="HT22" s="221"/>
      <c r="HU22" s="221"/>
      <c r="HV22" s="221"/>
      <c r="HW22" s="221"/>
      <c r="HX22" s="221"/>
      <c r="HY22" s="221"/>
      <c r="HZ22" s="221"/>
      <c r="IA22" s="221"/>
      <c r="IB22" s="221"/>
      <c r="IC22" s="221"/>
      <c r="ID22" s="221"/>
      <c r="IE22" s="221"/>
      <c r="IF22" s="221"/>
      <c r="IG22" s="221"/>
      <c r="IH22" s="221"/>
      <c r="II22" s="221"/>
      <c r="IJ22" s="221"/>
      <c r="IK22" s="221"/>
      <c r="IL22" s="221"/>
      <c r="IM22" s="221"/>
      <c r="IN22" s="221"/>
      <c r="IO22" s="221"/>
      <c r="IP22" s="221"/>
      <c r="IQ22" s="221"/>
      <c r="IR22" s="221"/>
    </row>
    <row r="23" spans="1:252" s="222" customFormat="1" ht="18" customHeight="1">
      <c r="A23" s="245" t="s">
        <v>25</v>
      </c>
      <c r="B23" s="242">
        <v>4024</v>
      </c>
      <c r="C23" s="242">
        <v>3980</v>
      </c>
      <c r="D23" s="243">
        <f t="shared" si="0"/>
        <v>-44</v>
      </c>
      <c r="E23" s="244">
        <f t="shared" si="1"/>
        <v>-1.0934393638170947</v>
      </c>
      <c r="F23" s="240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21"/>
      <c r="BF23" s="221"/>
      <c r="BG23" s="221"/>
      <c r="BH23" s="221"/>
      <c r="BI23" s="221"/>
      <c r="BJ23" s="221"/>
      <c r="BK23" s="221"/>
      <c r="BL23" s="221"/>
      <c r="BM23" s="221"/>
      <c r="BN23" s="221"/>
      <c r="BO23" s="221"/>
      <c r="BP23" s="221"/>
      <c r="BQ23" s="221"/>
      <c r="BR23" s="221"/>
      <c r="BS23" s="221"/>
      <c r="BT23" s="221"/>
      <c r="BU23" s="221"/>
      <c r="BV23" s="221"/>
      <c r="BW23" s="221"/>
      <c r="BX23" s="221"/>
      <c r="BY23" s="221"/>
      <c r="BZ23" s="221"/>
      <c r="CA23" s="221"/>
      <c r="CB23" s="221"/>
      <c r="CC23" s="221"/>
      <c r="CD23" s="221"/>
      <c r="CE23" s="221"/>
      <c r="CF23" s="221"/>
      <c r="CG23" s="221"/>
      <c r="CH23" s="221"/>
      <c r="CI23" s="221"/>
      <c r="CJ23" s="221"/>
      <c r="CK23" s="221"/>
      <c r="CL23" s="221"/>
      <c r="CM23" s="221"/>
      <c r="CN23" s="221"/>
      <c r="CO23" s="221"/>
      <c r="CP23" s="221"/>
      <c r="CQ23" s="221"/>
      <c r="CR23" s="221"/>
      <c r="CS23" s="221"/>
      <c r="CT23" s="221"/>
      <c r="CU23" s="221"/>
      <c r="CV23" s="221"/>
      <c r="CW23" s="221"/>
      <c r="CX23" s="221"/>
      <c r="CY23" s="221"/>
      <c r="CZ23" s="221"/>
      <c r="DA23" s="221"/>
      <c r="DB23" s="221"/>
      <c r="DC23" s="221"/>
      <c r="DD23" s="221"/>
      <c r="DE23" s="221"/>
      <c r="DF23" s="221"/>
      <c r="DG23" s="221"/>
      <c r="DH23" s="221"/>
      <c r="DI23" s="221"/>
      <c r="DJ23" s="221"/>
      <c r="DK23" s="221"/>
      <c r="DL23" s="221"/>
      <c r="DM23" s="221"/>
      <c r="DN23" s="221"/>
      <c r="DO23" s="221"/>
      <c r="DP23" s="221"/>
      <c r="DQ23" s="221"/>
      <c r="DR23" s="221"/>
      <c r="DS23" s="221"/>
      <c r="DT23" s="221"/>
      <c r="DU23" s="221"/>
      <c r="DV23" s="221"/>
      <c r="DW23" s="221"/>
      <c r="DX23" s="221"/>
      <c r="DY23" s="221"/>
      <c r="DZ23" s="221"/>
      <c r="EA23" s="221"/>
      <c r="EB23" s="221"/>
      <c r="EC23" s="221"/>
      <c r="ED23" s="221"/>
      <c r="EE23" s="221"/>
      <c r="EF23" s="221"/>
      <c r="EG23" s="221"/>
      <c r="EH23" s="221"/>
      <c r="EI23" s="221"/>
      <c r="EJ23" s="221"/>
      <c r="EK23" s="221"/>
      <c r="EL23" s="221"/>
      <c r="EM23" s="221"/>
      <c r="EN23" s="221"/>
      <c r="EO23" s="221"/>
      <c r="EP23" s="221"/>
      <c r="EQ23" s="221"/>
      <c r="ER23" s="221"/>
      <c r="ES23" s="221"/>
      <c r="ET23" s="221"/>
      <c r="EU23" s="221"/>
      <c r="EV23" s="221"/>
      <c r="EW23" s="221"/>
      <c r="EX23" s="221"/>
      <c r="EY23" s="221"/>
      <c r="EZ23" s="221"/>
      <c r="FA23" s="221"/>
      <c r="FB23" s="221"/>
      <c r="FC23" s="221"/>
      <c r="FD23" s="221"/>
      <c r="FE23" s="221"/>
      <c r="FF23" s="221"/>
      <c r="FG23" s="221"/>
      <c r="FH23" s="221"/>
      <c r="FI23" s="221"/>
      <c r="FJ23" s="221"/>
      <c r="FK23" s="221"/>
      <c r="FL23" s="221"/>
      <c r="FM23" s="221"/>
      <c r="FN23" s="221"/>
      <c r="FO23" s="221"/>
      <c r="FP23" s="221"/>
      <c r="FQ23" s="221"/>
      <c r="FR23" s="221"/>
      <c r="FS23" s="221"/>
      <c r="FT23" s="221"/>
      <c r="FU23" s="221"/>
      <c r="FV23" s="221"/>
      <c r="FW23" s="221"/>
      <c r="FX23" s="221"/>
      <c r="FY23" s="221"/>
      <c r="FZ23" s="221"/>
      <c r="GA23" s="221"/>
      <c r="GB23" s="221"/>
      <c r="GC23" s="221"/>
      <c r="GD23" s="221"/>
      <c r="GE23" s="221"/>
      <c r="GF23" s="221"/>
      <c r="GG23" s="221"/>
      <c r="GH23" s="221"/>
      <c r="GI23" s="221"/>
      <c r="GJ23" s="221"/>
      <c r="GK23" s="221"/>
      <c r="GL23" s="221"/>
      <c r="GM23" s="221"/>
      <c r="GN23" s="221"/>
      <c r="GO23" s="221"/>
      <c r="GP23" s="221"/>
      <c r="GQ23" s="221"/>
      <c r="GR23" s="221"/>
      <c r="GS23" s="221"/>
      <c r="GT23" s="221"/>
      <c r="GU23" s="221"/>
      <c r="GV23" s="221"/>
      <c r="GW23" s="221"/>
      <c r="GX23" s="221"/>
      <c r="GY23" s="221"/>
      <c r="GZ23" s="221"/>
      <c r="HA23" s="221"/>
      <c r="HB23" s="221"/>
      <c r="HC23" s="221"/>
      <c r="HD23" s="221"/>
      <c r="HE23" s="221"/>
      <c r="HF23" s="221"/>
      <c r="HG23" s="221"/>
      <c r="HH23" s="221"/>
      <c r="HI23" s="221"/>
      <c r="HJ23" s="221"/>
      <c r="HK23" s="221"/>
      <c r="HL23" s="221"/>
      <c r="HM23" s="221"/>
      <c r="HN23" s="221"/>
      <c r="HO23" s="221"/>
      <c r="HP23" s="221"/>
      <c r="HQ23" s="221"/>
      <c r="HR23" s="221"/>
      <c r="HS23" s="221"/>
      <c r="HT23" s="221"/>
      <c r="HU23" s="221"/>
      <c r="HV23" s="221"/>
      <c r="HW23" s="221"/>
      <c r="HX23" s="221"/>
      <c r="HY23" s="221"/>
      <c r="HZ23" s="221"/>
      <c r="IA23" s="221"/>
      <c r="IB23" s="221"/>
      <c r="IC23" s="221"/>
      <c r="ID23" s="221"/>
      <c r="IE23" s="221"/>
      <c r="IF23" s="221"/>
      <c r="IG23" s="221"/>
      <c r="IH23" s="221"/>
      <c r="II23" s="221"/>
      <c r="IJ23" s="221"/>
      <c r="IK23" s="221"/>
      <c r="IL23" s="221"/>
      <c r="IM23" s="221"/>
      <c r="IN23" s="221"/>
      <c r="IO23" s="221"/>
      <c r="IP23" s="221"/>
      <c r="IQ23" s="221"/>
      <c r="IR23" s="221"/>
    </row>
    <row r="24" spans="1:252" s="222" customFormat="1" ht="18" customHeight="1">
      <c r="A24" s="245" t="s">
        <v>26</v>
      </c>
      <c r="B24" s="242">
        <v>4817</v>
      </c>
      <c r="C24" s="242">
        <v>4427</v>
      </c>
      <c r="D24" s="243">
        <f t="shared" si="0"/>
        <v>-390</v>
      </c>
      <c r="E24" s="244">
        <f t="shared" si="1"/>
        <v>-8.096325513805269</v>
      </c>
      <c r="F24" s="240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221"/>
      <c r="BD24" s="221"/>
      <c r="BE24" s="221"/>
      <c r="BF24" s="221"/>
      <c r="BG24" s="221"/>
      <c r="BH24" s="221"/>
      <c r="BI24" s="221"/>
      <c r="BJ24" s="221"/>
      <c r="BK24" s="221"/>
      <c r="BL24" s="221"/>
      <c r="BM24" s="221"/>
      <c r="BN24" s="221"/>
      <c r="BO24" s="221"/>
      <c r="BP24" s="221"/>
      <c r="BQ24" s="221"/>
      <c r="BR24" s="221"/>
      <c r="BS24" s="221"/>
      <c r="BT24" s="221"/>
      <c r="BU24" s="221"/>
      <c r="BV24" s="221"/>
      <c r="BW24" s="221"/>
      <c r="BX24" s="221"/>
      <c r="BY24" s="221"/>
      <c r="BZ24" s="221"/>
      <c r="CA24" s="221"/>
      <c r="CB24" s="221"/>
      <c r="CC24" s="221"/>
      <c r="CD24" s="221"/>
      <c r="CE24" s="221"/>
      <c r="CF24" s="221"/>
      <c r="CG24" s="221"/>
      <c r="CH24" s="221"/>
      <c r="CI24" s="221"/>
      <c r="CJ24" s="221"/>
      <c r="CK24" s="221"/>
      <c r="CL24" s="221"/>
      <c r="CM24" s="221"/>
      <c r="CN24" s="221"/>
      <c r="CO24" s="221"/>
      <c r="CP24" s="221"/>
      <c r="CQ24" s="221"/>
      <c r="CR24" s="221"/>
      <c r="CS24" s="221"/>
      <c r="CT24" s="221"/>
      <c r="CU24" s="221"/>
      <c r="CV24" s="221"/>
      <c r="CW24" s="221"/>
      <c r="CX24" s="221"/>
      <c r="CY24" s="221"/>
      <c r="CZ24" s="221"/>
      <c r="DA24" s="221"/>
      <c r="DB24" s="221"/>
      <c r="DC24" s="221"/>
      <c r="DD24" s="221"/>
      <c r="DE24" s="221"/>
      <c r="DF24" s="221"/>
      <c r="DG24" s="221"/>
      <c r="DH24" s="221"/>
      <c r="DI24" s="221"/>
      <c r="DJ24" s="221"/>
      <c r="DK24" s="221"/>
      <c r="DL24" s="221"/>
      <c r="DM24" s="221"/>
      <c r="DN24" s="221"/>
      <c r="DO24" s="221"/>
      <c r="DP24" s="221"/>
      <c r="DQ24" s="221"/>
      <c r="DR24" s="221"/>
      <c r="DS24" s="221"/>
      <c r="DT24" s="221"/>
      <c r="DU24" s="221"/>
      <c r="DV24" s="221"/>
      <c r="DW24" s="221"/>
      <c r="DX24" s="221"/>
      <c r="DY24" s="221"/>
      <c r="DZ24" s="221"/>
      <c r="EA24" s="221"/>
      <c r="EB24" s="221"/>
      <c r="EC24" s="221"/>
      <c r="ED24" s="221"/>
      <c r="EE24" s="221"/>
      <c r="EF24" s="221"/>
      <c r="EG24" s="221"/>
      <c r="EH24" s="221"/>
      <c r="EI24" s="221"/>
      <c r="EJ24" s="221"/>
      <c r="EK24" s="221"/>
      <c r="EL24" s="221"/>
      <c r="EM24" s="221"/>
      <c r="EN24" s="221"/>
      <c r="EO24" s="221"/>
      <c r="EP24" s="221"/>
      <c r="EQ24" s="221"/>
      <c r="ER24" s="221"/>
      <c r="ES24" s="221"/>
      <c r="ET24" s="221"/>
      <c r="EU24" s="221"/>
      <c r="EV24" s="221"/>
      <c r="EW24" s="221"/>
      <c r="EX24" s="221"/>
      <c r="EY24" s="221"/>
      <c r="EZ24" s="221"/>
      <c r="FA24" s="221"/>
      <c r="FB24" s="221"/>
      <c r="FC24" s="221"/>
      <c r="FD24" s="221"/>
      <c r="FE24" s="221"/>
      <c r="FF24" s="221"/>
      <c r="FG24" s="221"/>
      <c r="FH24" s="221"/>
      <c r="FI24" s="221"/>
      <c r="FJ24" s="221"/>
      <c r="FK24" s="221"/>
      <c r="FL24" s="221"/>
      <c r="FM24" s="221"/>
      <c r="FN24" s="221"/>
      <c r="FO24" s="221"/>
      <c r="FP24" s="221"/>
      <c r="FQ24" s="221"/>
      <c r="FR24" s="221"/>
      <c r="FS24" s="221"/>
      <c r="FT24" s="221"/>
      <c r="FU24" s="221"/>
      <c r="FV24" s="221"/>
      <c r="FW24" s="221"/>
      <c r="FX24" s="221"/>
      <c r="FY24" s="221"/>
      <c r="FZ24" s="221"/>
      <c r="GA24" s="221"/>
      <c r="GB24" s="221"/>
      <c r="GC24" s="221"/>
      <c r="GD24" s="221"/>
      <c r="GE24" s="221"/>
      <c r="GF24" s="221"/>
      <c r="GG24" s="221"/>
      <c r="GH24" s="221"/>
      <c r="GI24" s="221"/>
      <c r="GJ24" s="221"/>
      <c r="GK24" s="221"/>
      <c r="GL24" s="221"/>
      <c r="GM24" s="221"/>
      <c r="GN24" s="221"/>
      <c r="GO24" s="221"/>
      <c r="GP24" s="221"/>
      <c r="GQ24" s="221"/>
      <c r="GR24" s="221"/>
      <c r="GS24" s="221"/>
      <c r="GT24" s="221"/>
      <c r="GU24" s="221"/>
      <c r="GV24" s="221"/>
      <c r="GW24" s="221"/>
      <c r="GX24" s="221"/>
      <c r="GY24" s="221"/>
      <c r="GZ24" s="221"/>
      <c r="HA24" s="221"/>
      <c r="HB24" s="221"/>
      <c r="HC24" s="221"/>
      <c r="HD24" s="221"/>
      <c r="HE24" s="221"/>
      <c r="HF24" s="221"/>
      <c r="HG24" s="221"/>
      <c r="HH24" s="221"/>
      <c r="HI24" s="221"/>
      <c r="HJ24" s="221"/>
      <c r="HK24" s="221"/>
      <c r="HL24" s="221"/>
      <c r="HM24" s="221"/>
      <c r="HN24" s="221"/>
      <c r="HO24" s="221"/>
      <c r="HP24" s="221"/>
      <c r="HQ24" s="221"/>
      <c r="HR24" s="221"/>
      <c r="HS24" s="221"/>
      <c r="HT24" s="221"/>
      <c r="HU24" s="221"/>
      <c r="HV24" s="221"/>
      <c r="HW24" s="221"/>
      <c r="HX24" s="221"/>
      <c r="HY24" s="221"/>
      <c r="HZ24" s="221"/>
      <c r="IA24" s="221"/>
      <c r="IB24" s="221"/>
      <c r="IC24" s="221"/>
      <c r="ID24" s="221"/>
      <c r="IE24" s="221"/>
      <c r="IF24" s="221"/>
      <c r="IG24" s="221"/>
      <c r="IH24" s="221"/>
      <c r="II24" s="221"/>
      <c r="IJ24" s="221"/>
      <c r="IK24" s="221"/>
      <c r="IL24" s="221"/>
      <c r="IM24" s="221"/>
      <c r="IN24" s="221"/>
      <c r="IO24" s="221"/>
      <c r="IP24" s="221"/>
      <c r="IQ24" s="221"/>
      <c r="IR24" s="221"/>
    </row>
    <row r="25" spans="1:252" s="222" customFormat="1" ht="18" customHeight="1">
      <c r="A25" s="245" t="s">
        <v>27</v>
      </c>
      <c r="B25" s="242">
        <v>4080</v>
      </c>
      <c r="C25" s="242">
        <v>4280</v>
      </c>
      <c r="D25" s="243">
        <f t="shared" si="0"/>
        <v>200</v>
      </c>
      <c r="E25" s="244">
        <f t="shared" si="1"/>
        <v>4.90196078431373</v>
      </c>
      <c r="F25" s="240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1"/>
      <c r="BG25" s="221"/>
      <c r="BH25" s="221"/>
      <c r="BI25" s="221"/>
      <c r="BJ25" s="221"/>
      <c r="BK25" s="221"/>
      <c r="BL25" s="221"/>
      <c r="BM25" s="221"/>
      <c r="BN25" s="221"/>
      <c r="BO25" s="221"/>
      <c r="BP25" s="221"/>
      <c r="BQ25" s="221"/>
      <c r="BR25" s="221"/>
      <c r="BS25" s="221"/>
      <c r="BT25" s="221"/>
      <c r="BU25" s="221"/>
      <c r="BV25" s="221"/>
      <c r="BW25" s="221"/>
      <c r="BX25" s="221"/>
      <c r="BY25" s="221"/>
      <c r="BZ25" s="221"/>
      <c r="CA25" s="221"/>
      <c r="CB25" s="221"/>
      <c r="CC25" s="221"/>
      <c r="CD25" s="221"/>
      <c r="CE25" s="221"/>
      <c r="CF25" s="221"/>
      <c r="CG25" s="221"/>
      <c r="CH25" s="221"/>
      <c r="CI25" s="221"/>
      <c r="CJ25" s="221"/>
      <c r="CK25" s="221"/>
      <c r="CL25" s="221"/>
      <c r="CM25" s="221"/>
      <c r="CN25" s="221"/>
      <c r="CO25" s="221"/>
      <c r="CP25" s="221"/>
      <c r="CQ25" s="221"/>
      <c r="CR25" s="221"/>
      <c r="CS25" s="221"/>
      <c r="CT25" s="221"/>
      <c r="CU25" s="221"/>
      <c r="CV25" s="221"/>
      <c r="CW25" s="221"/>
      <c r="CX25" s="221"/>
      <c r="CY25" s="221"/>
      <c r="CZ25" s="221"/>
      <c r="DA25" s="221"/>
      <c r="DB25" s="221"/>
      <c r="DC25" s="221"/>
      <c r="DD25" s="221"/>
      <c r="DE25" s="221"/>
      <c r="DF25" s="221"/>
      <c r="DG25" s="221"/>
      <c r="DH25" s="221"/>
      <c r="DI25" s="221"/>
      <c r="DJ25" s="221"/>
      <c r="DK25" s="221"/>
      <c r="DL25" s="221"/>
      <c r="DM25" s="221"/>
      <c r="DN25" s="221"/>
      <c r="DO25" s="221"/>
      <c r="DP25" s="221"/>
      <c r="DQ25" s="221"/>
      <c r="DR25" s="221"/>
      <c r="DS25" s="221"/>
      <c r="DT25" s="221"/>
      <c r="DU25" s="221"/>
      <c r="DV25" s="221"/>
      <c r="DW25" s="221"/>
      <c r="DX25" s="221"/>
      <c r="DY25" s="221"/>
      <c r="DZ25" s="221"/>
      <c r="EA25" s="221"/>
      <c r="EB25" s="221"/>
      <c r="EC25" s="221"/>
      <c r="ED25" s="221"/>
      <c r="EE25" s="221"/>
      <c r="EF25" s="221"/>
      <c r="EG25" s="221"/>
      <c r="EH25" s="221"/>
      <c r="EI25" s="221"/>
      <c r="EJ25" s="221"/>
      <c r="EK25" s="221"/>
      <c r="EL25" s="221"/>
      <c r="EM25" s="221"/>
      <c r="EN25" s="221"/>
      <c r="EO25" s="221"/>
      <c r="EP25" s="221"/>
      <c r="EQ25" s="221"/>
      <c r="ER25" s="221"/>
      <c r="ES25" s="221"/>
      <c r="ET25" s="221"/>
      <c r="EU25" s="221"/>
      <c r="EV25" s="221"/>
      <c r="EW25" s="221"/>
      <c r="EX25" s="221"/>
      <c r="EY25" s="221"/>
      <c r="EZ25" s="221"/>
      <c r="FA25" s="221"/>
      <c r="FB25" s="221"/>
      <c r="FC25" s="221"/>
      <c r="FD25" s="221"/>
      <c r="FE25" s="221"/>
      <c r="FF25" s="221"/>
      <c r="FG25" s="221"/>
      <c r="FH25" s="221"/>
      <c r="FI25" s="221"/>
      <c r="FJ25" s="221"/>
      <c r="FK25" s="221"/>
      <c r="FL25" s="221"/>
      <c r="FM25" s="221"/>
      <c r="FN25" s="221"/>
      <c r="FO25" s="221"/>
      <c r="FP25" s="221"/>
      <c r="FQ25" s="221"/>
      <c r="FR25" s="221"/>
      <c r="FS25" s="221"/>
      <c r="FT25" s="221"/>
      <c r="FU25" s="221"/>
      <c r="FV25" s="221"/>
      <c r="FW25" s="221"/>
      <c r="FX25" s="221"/>
      <c r="FY25" s="221"/>
      <c r="FZ25" s="221"/>
      <c r="GA25" s="221"/>
      <c r="GB25" s="221"/>
      <c r="GC25" s="221"/>
      <c r="GD25" s="221"/>
      <c r="GE25" s="221"/>
      <c r="GF25" s="221"/>
      <c r="GG25" s="221"/>
      <c r="GH25" s="221"/>
      <c r="GI25" s="221"/>
      <c r="GJ25" s="221"/>
      <c r="GK25" s="221"/>
      <c r="GL25" s="221"/>
      <c r="GM25" s="221"/>
      <c r="GN25" s="221"/>
      <c r="GO25" s="221"/>
      <c r="GP25" s="221"/>
      <c r="GQ25" s="221"/>
      <c r="GR25" s="221"/>
      <c r="GS25" s="221"/>
      <c r="GT25" s="221"/>
      <c r="GU25" s="221"/>
      <c r="GV25" s="221"/>
      <c r="GW25" s="221"/>
      <c r="GX25" s="221"/>
      <c r="GY25" s="221"/>
      <c r="GZ25" s="221"/>
      <c r="HA25" s="221"/>
      <c r="HB25" s="221"/>
      <c r="HC25" s="221"/>
      <c r="HD25" s="221"/>
      <c r="HE25" s="221"/>
      <c r="HF25" s="221"/>
      <c r="HG25" s="221"/>
      <c r="HH25" s="221"/>
      <c r="HI25" s="221"/>
      <c r="HJ25" s="221"/>
      <c r="HK25" s="221"/>
      <c r="HL25" s="221"/>
      <c r="HM25" s="221"/>
      <c r="HN25" s="221"/>
      <c r="HO25" s="221"/>
      <c r="HP25" s="221"/>
      <c r="HQ25" s="221"/>
      <c r="HR25" s="221"/>
      <c r="HS25" s="221"/>
      <c r="HT25" s="221"/>
      <c r="HU25" s="221"/>
      <c r="HV25" s="221"/>
      <c r="HW25" s="221"/>
      <c r="HX25" s="221"/>
      <c r="HY25" s="221"/>
      <c r="HZ25" s="221"/>
      <c r="IA25" s="221"/>
      <c r="IB25" s="221"/>
      <c r="IC25" s="221"/>
      <c r="ID25" s="221"/>
      <c r="IE25" s="221"/>
      <c r="IF25" s="221"/>
      <c r="IG25" s="221"/>
      <c r="IH25" s="221"/>
      <c r="II25" s="221"/>
      <c r="IJ25" s="221"/>
      <c r="IK25" s="221"/>
      <c r="IL25" s="221"/>
      <c r="IM25" s="221"/>
      <c r="IN25" s="221"/>
      <c r="IO25" s="221"/>
      <c r="IP25" s="221"/>
      <c r="IQ25" s="221"/>
      <c r="IR25" s="221"/>
    </row>
    <row r="26" spans="1:252" s="222" customFormat="1" ht="18" customHeight="1">
      <c r="A26" s="245" t="s">
        <v>28</v>
      </c>
      <c r="B26" s="242"/>
      <c r="C26" s="242"/>
      <c r="D26" s="243">
        <f t="shared" si="0"/>
        <v>0</v>
      </c>
      <c r="E26" s="244"/>
      <c r="F26" s="240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1"/>
      <c r="BE26" s="221"/>
      <c r="BF26" s="221"/>
      <c r="BG26" s="221"/>
      <c r="BH26" s="221"/>
      <c r="BI26" s="221"/>
      <c r="BJ26" s="221"/>
      <c r="BK26" s="221"/>
      <c r="BL26" s="221"/>
      <c r="BM26" s="221"/>
      <c r="BN26" s="221"/>
      <c r="BO26" s="221"/>
      <c r="BP26" s="221"/>
      <c r="BQ26" s="221"/>
      <c r="BR26" s="221"/>
      <c r="BS26" s="221"/>
      <c r="BT26" s="221"/>
      <c r="BU26" s="221"/>
      <c r="BV26" s="221"/>
      <c r="BW26" s="221"/>
      <c r="BX26" s="221"/>
      <c r="BY26" s="221"/>
      <c r="BZ26" s="221"/>
      <c r="CA26" s="221"/>
      <c r="CB26" s="221"/>
      <c r="CC26" s="221"/>
      <c r="CD26" s="221"/>
      <c r="CE26" s="221"/>
      <c r="CF26" s="221"/>
      <c r="CG26" s="221"/>
      <c r="CH26" s="221"/>
      <c r="CI26" s="221"/>
      <c r="CJ26" s="221"/>
      <c r="CK26" s="221"/>
      <c r="CL26" s="221"/>
      <c r="CM26" s="221"/>
      <c r="CN26" s="221"/>
      <c r="CO26" s="221"/>
      <c r="CP26" s="221"/>
      <c r="CQ26" s="221"/>
      <c r="CR26" s="221"/>
      <c r="CS26" s="221"/>
      <c r="CT26" s="221"/>
      <c r="CU26" s="221"/>
      <c r="CV26" s="221"/>
      <c r="CW26" s="221"/>
      <c r="CX26" s="221"/>
      <c r="CY26" s="221"/>
      <c r="CZ26" s="221"/>
      <c r="DA26" s="221"/>
      <c r="DB26" s="221"/>
      <c r="DC26" s="221"/>
      <c r="DD26" s="221"/>
      <c r="DE26" s="221"/>
      <c r="DF26" s="221"/>
      <c r="DG26" s="221"/>
      <c r="DH26" s="221"/>
      <c r="DI26" s="221"/>
      <c r="DJ26" s="221"/>
      <c r="DK26" s="221"/>
      <c r="DL26" s="221"/>
      <c r="DM26" s="221"/>
      <c r="DN26" s="221"/>
      <c r="DO26" s="221"/>
      <c r="DP26" s="221"/>
      <c r="DQ26" s="221"/>
      <c r="DR26" s="221"/>
      <c r="DS26" s="221"/>
      <c r="DT26" s="221"/>
      <c r="DU26" s="221"/>
      <c r="DV26" s="221"/>
      <c r="DW26" s="221"/>
      <c r="DX26" s="221"/>
      <c r="DY26" s="221"/>
      <c r="DZ26" s="221"/>
      <c r="EA26" s="221"/>
      <c r="EB26" s="221"/>
      <c r="EC26" s="221"/>
      <c r="ED26" s="221"/>
      <c r="EE26" s="221"/>
      <c r="EF26" s="221"/>
      <c r="EG26" s="221"/>
      <c r="EH26" s="221"/>
      <c r="EI26" s="221"/>
      <c r="EJ26" s="221"/>
      <c r="EK26" s="221"/>
      <c r="EL26" s="221"/>
      <c r="EM26" s="221"/>
      <c r="EN26" s="221"/>
      <c r="EO26" s="221"/>
      <c r="EP26" s="221"/>
      <c r="EQ26" s="221"/>
      <c r="ER26" s="221"/>
      <c r="ES26" s="221"/>
      <c r="ET26" s="221"/>
      <c r="EU26" s="221"/>
      <c r="EV26" s="221"/>
      <c r="EW26" s="221"/>
      <c r="EX26" s="221"/>
      <c r="EY26" s="221"/>
      <c r="EZ26" s="221"/>
      <c r="FA26" s="221"/>
      <c r="FB26" s="221"/>
      <c r="FC26" s="221"/>
      <c r="FD26" s="221"/>
      <c r="FE26" s="221"/>
      <c r="FF26" s="221"/>
      <c r="FG26" s="221"/>
      <c r="FH26" s="221"/>
      <c r="FI26" s="221"/>
      <c r="FJ26" s="221"/>
      <c r="FK26" s="221"/>
      <c r="FL26" s="221"/>
      <c r="FM26" s="221"/>
      <c r="FN26" s="221"/>
      <c r="FO26" s="221"/>
      <c r="FP26" s="221"/>
      <c r="FQ26" s="221"/>
      <c r="FR26" s="221"/>
      <c r="FS26" s="221"/>
      <c r="FT26" s="221"/>
      <c r="FU26" s="221"/>
      <c r="FV26" s="221"/>
      <c r="FW26" s="221"/>
      <c r="FX26" s="221"/>
      <c r="FY26" s="221"/>
      <c r="FZ26" s="221"/>
      <c r="GA26" s="221"/>
      <c r="GB26" s="221"/>
      <c r="GC26" s="221"/>
      <c r="GD26" s="221"/>
      <c r="GE26" s="221"/>
      <c r="GF26" s="221"/>
      <c r="GG26" s="221"/>
      <c r="GH26" s="221"/>
      <c r="GI26" s="221"/>
      <c r="GJ26" s="221"/>
      <c r="GK26" s="221"/>
      <c r="GL26" s="221"/>
      <c r="GM26" s="221"/>
      <c r="GN26" s="221"/>
      <c r="GO26" s="221"/>
      <c r="GP26" s="221"/>
      <c r="GQ26" s="221"/>
      <c r="GR26" s="221"/>
      <c r="GS26" s="221"/>
      <c r="GT26" s="221"/>
      <c r="GU26" s="221"/>
      <c r="GV26" s="221"/>
      <c r="GW26" s="221"/>
      <c r="GX26" s="221"/>
      <c r="GY26" s="221"/>
      <c r="GZ26" s="221"/>
      <c r="HA26" s="221"/>
      <c r="HB26" s="221"/>
      <c r="HC26" s="221"/>
      <c r="HD26" s="221"/>
      <c r="HE26" s="221"/>
      <c r="HF26" s="221"/>
      <c r="HG26" s="221"/>
      <c r="HH26" s="221"/>
      <c r="HI26" s="221"/>
      <c r="HJ26" s="221"/>
      <c r="HK26" s="221"/>
      <c r="HL26" s="221"/>
      <c r="HM26" s="221"/>
      <c r="HN26" s="221"/>
      <c r="HO26" s="221"/>
      <c r="HP26" s="221"/>
      <c r="HQ26" s="221"/>
      <c r="HR26" s="221"/>
      <c r="HS26" s="221"/>
      <c r="HT26" s="221"/>
      <c r="HU26" s="221"/>
      <c r="HV26" s="221"/>
      <c r="HW26" s="221"/>
      <c r="HX26" s="221"/>
      <c r="HY26" s="221"/>
      <c r="HZ26" s="221"/>
      <c r="IA26" s="221"/>
      <c r="IB26" s="221"/>
      <c r="IC26" s="221"/>
      <c r="ID26" s="221"/>
      <c r="IE26" s="221"/>
      <c r="IF26" s="221"/>
      <c r="IG26" s="221"/>
      <c r="IH26" s="221"/>
      <c r="II26" s="221"/>
      <c r="IJ26" s="221"/>
      <c r="IK26" s="221"/>
      <c r="IL26" s="221"/>
      <c r="IM26" s="221"/>
      <c r="IN26" s="221"/>
      <c r="IO26" s="221"/>
      <c r="IP26" s="221"/>
      <c r="IQ26" s="221"/>
      <c r="IR26" s="221"/>
    </row>
    <row r="27" spans="1:252" s="222" customFormat="1" ht="18" customHeight="1">
      <c r="A27" s="245" t="s">
        <v>29</v>
      </c>
      <c r="B27" s="242">
        <v>9727</v>
      </c>
      <c r="C27" s="242">
        <v>9727</v>
      </c>
      <c r="D27" s="243">
        <f t="shared" si="0"/>
        <v>0</v>
      </c>
      <c r="E27" s="244">
        <f t="shared" si="1"/>
        <v>0</v>
      </c>
      <c r="F27" s="240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1"/>
      <c r="BE27" s="221"/>
      <c r="BF27" s="221"/>
      <c r="BG27" s="221"/>
      <c r="BH27" s="221"/>
      <c r="BI27" s="221"/>
      <c r="BJ27" s="221"/>
      <c r="BK27" s="221"/>
      <c r="BL27" s="221"/>
      <c r="BM27" s="221"/>
      <c r="BN27" s="221"/>
      <c r="BO27" s="221"/>
      <c r="BP27" s="221"/>
      <c r="BQ27" s="221"/>
      <c r="BR27" s="221"/>
      <c r="BS27" s="221"/>
      <c r="BT27" s="221"/>
      <c r="BU27" s="221"/>
      <c r="BV27" s="221"/>
      <c r="BW27" s="221"/>
      <c r="BX27" s="221"/>
      <c r="BY27" s="221"/>
      <c r="BZ27" s="221"/>
      <c r="CA27" s="221"/>
      <c r="CB27" s="221"/>
      <c r="CC27" s="221"/>
      <c r="CD27" s="221"/>
      <c r="CE27" s="221"/>
      <c r="CF27" s="221"/>
      <c r="CG27" s="221"/>
      <c r="CH27" s="221"/>
      <c r="CI27" s="221"/>
      <c r="CJ27" s="221"/>
      <c r="CK27" s="221"/>
      <c r="CL27" s="221"/>
      <c r="CM27" s="221"/>
      <c r="CN27" s="221"/>
      <c r="CO27" s="221"/>
      <c r="CP27" s="221"/>
      <c r="CQ27" s="221"/>
      <c r="CR27" s="221"/>
      <c r="CS27" s="221"/>
      <c r="CT27" s="221"/>
      <c r="CU27" s="221"/>
      <c r="CV27" s="221"/>
      <c r="CW27" s="221"/>
      <c r="CX27" s="221"/>
      <c r="CY27" s="221"/>
      <c r="CZ27" s="221"/>
      <c r="DA27" s="221"/>
      <c r="DB27" s="221"/>
      <c r="DC27" s="221"/>
      <c r="DD27" s="221"/>
      <c r="DE27" s="221"/>
      <c r="DF27" s="221"/>
      <c r="DG27" s="221"/>
      <c r="DH27" s="221"/>
      <c r="DI27" s="221"/>
      <c r="DJ27" s="221"/>
      <c r="DK27" s="221"/>
      <c r="DL27" s="221"/>
      <c r="DM27" s="221"/>
      <c r="DN27" s="221"/>
      <c r="DO27" s="221"/>
      <c r="DP27" s="221"/>
      <c r="DQ27" s="221"/>
      <c r="DR27" s="221"/>
      <c r="DS27" s="221"/>
      <c r="DT27" s="221"/>
      <c r="DU27" s="221"/>
      <c r="DV27" s="221"/>
      <c r="DW27" s="221"/>
      <c r="DX27" s="221"/>
      <c r="DY27" s="221"/>
      <c r="DZ27" s="221"/>
      <c r="EA27" s="221"/>
      <c r="EB27" s="221"/>
      <c r="EC27" s="221"/>
      <c r="ED27" s="221"/>
      <c r="EE27" s="221"/>
      <c r="EF27" s="221"/>
      <c r="EG27" s="221"/>
      <c r="EH27" s="221"/>
      <c r="EI27" s="221"/>
      <c r="EJ27" s="221"/>
      <c r="EK27" s="221"/>
      <c r="EL27" s="221"/>
      <c r="EM27" s="221"/>
      <c r="EN27" s="221"/>
      <c r="EO27" s="221"/>
      <c r="EP27" s="221"/>
      <c r="EQ27" s="221"/>
      <c r="ER27" s="221"/>
      <c r="ES27" s="221"/>
      <c r="ET27" s="221"/>
      <c r="EU27" s="221"/>
      <c r="EV27" s="221"/>
      <c r="EW27" s="221"/>
      <c r="EX27" s="221"/>
      <c r="EY27" s="221"/>
      <c r="EZ27" s="221"/>
      <c r="FA27" s="221"/>
      <c r="FB27" s="221"/>
      <c r="FC27" s="221"/>
      <c r="FD27" s="221"/>
      <c r="FE27" s="221"/>
      <c r="FF27" s="221"/>
      <c r="FG27" s="221"/>
      <c r="FH27" s="221"/>
      <c r="FI27" s="221"/>
      <c r="FJ27" s="221"/>
      <c r="FK27" s="221"/>
      <c r="FL27" s="221"/>
      <c r="FM27" s="221"/>
      <c r="FN27" s="221"/>
      <c r="FO27" s="221"/>
      <c r="FP27" s="221"/>
      <c r="FQ27" s="221"/>
      <c r="FR27" s="221"/>
      <c r="FS27" s="221"/>
      <c r="FT27" s="221"/>
      <c r="FU27" s="221"/>
      <c r="FV27" s="221"/>
      <c r="FW27" s="221"/>
      <c r="FX27" s="221"/>
      <c r="FY27" s="221"/>
      <c r="FZ27" s="221"/>
      <c r="GA27" s="221"/>
      <c r="GB27" s="221"/>
      <c r="GC27" s="221"/>
      <c r="GD27" s="221"/>
      <c r="GE27" s="221"/>
      <c r="GF27" s="221"/>
      <c r="GG27" s="221"/>
      <c r="GH27" s="221"/>
      <c r="GI27" s="221"/>
      <c r="GJ27" s="221"/>
      <c r="GK27" s="221"/>
      <c r="GL27" s="221"/>
      <c r="GM27" s="221"/>
      <c r="GN27" s="221"/>
      <c r="GO27" s="221"/>
      <c r="GP27" s="221"/>
      <c r="GQ27" s="221"/>
      <c r="GR27" s="221"/>
      <c r="GS27" s="221"/>
      <c r="GT27" s="221"/>
      <c r="GU27" s="221"/>
      <c r="GV27" s="221"/>
      <c r="GW27" s="221"/>
      <c r="GX27" s="221"/>
      <c r="GY27" s="221"/>
      <c r="GZ27" s="221"/>
      <c r="HA27" s="221"/>
      <c r="HB27" s="221"/>
      <c r="HC27" s="221"/>
      <c r="HD27" s="221"/>
      <c r="HE27" s="221"/>
      <c r="HF27" s="221"/>
      <c r="HG27" s="221"/>
      <c r="HH27" s="221"/>
      <c r="HI27" s="221"/>
      <c r="HJ27" s="221"/>
      <c r="HK27" s="221"/>
      <c r="HL27" s="221"/>
      <c r="HM27" s="221"/>
      <c r="HN27" s="221"/>
      <c r="HO27" s="221"/>
      <c r="HP27" s="221"/>
      <c r="HQ27" s="221"/>
      <c r="HR27" s="221"/>
      <c r="HS27" s="221"/>
      <c r="HT27" s="221"/>
      <c r="HU27" s="221"/>
      <c r="HV27" s="221"/>
      <c r="HW27" s="221"/>
      <c r="HX27" s="221"/>
      <c r="HY27" s="221"/>
      <c r="HZ27" s="221"/>
      <c r="IA27" s="221"/>
      <c r="IB27" s="221"/>
      <c r="IC27" s="221"/>
      <c r="ID27" s="221"/>
      <c r="IE27" s="221"/>
      <c r="IF27" s="221"/>
      <c r="IG27" s="221"/>
      <c r="IH27" s="221"/>
      <c r="II27" s="221"/>
      <c r="IJ27" s="221"/>
      <c r="IK27" s="221"/>
      <c r="IL27" s="221"/>
      <c r="IM27" s="221"/>
      <c r="IN27" s="221"/>
      <c r="IO27" s="221"/>
      <c r="IP27" s="221"/>
      <c r="IQ27" s="221"/>
      <c r="IR27" s="221"/>
    </row>
    <row r="28" spans="1:252" s="222" customFormat="1" ht="18" customHeight="1">
      <c r="A28" s="245" t="s">
        <v>30</v>
      </c>
      <c r="B28" s="242">
        <v>1527</v>
      </c>
      <c r="C28" s="242">
        <v>1527</v>
      </c>
      <c r="D28" s="243">
        <f t="shared" si="0"/>
        <v>0</v>
      </c>
      <c r="E28" s="244">
        <f t="shared" si="1"/>
        <v>0</v>
      </c>
      <c r="F28" s="240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  <c r="BE28" s="221"/>
      <c r="BF28" s="221"/>
      <c r="BG28" s="221"/>
      <c r="BH28" s="221"/>
      <c r="BI28" s="221"/>
      <c r="BJ28" s="221"/>
      <c r="BK28" s="221"/>
      <c r="BL28" s="221"/>
      <c r="BM28" s="221"/>
      <c r="BN28" s="221"/>
      <c r="BO28" s="221"/>
      <c r="BP28" s="221"/>
      <c r="BQ28" s="221"/>
      <c r="BR28" s="221"/>
      <c r="BS28" s="221"/>
      <c r="BT28" s="221"/>
      <c r="BU28" s="221"/>
      <c r="BV28" s="221"/>
      <c r="BW28" s="221"/>
      <c r="BX28" s="221"/>
      <c r="BY28" s="221"/>
      <c r="BZ28" s="221"/>
      <c r="CA28" s="221"/>
      <c r="CB28" s="221"/>
      <c r="CC28" s="221"/>
      <c r="CD28" s="221"/>
      <c r="CE28" s="221"/>
      <c r="CF28" s="221"/>
      <c r="CG28" s="221"/>
      <c r="CH28" s="221"/>
      <c r="CI28" s="221"/>
      <c r="CJ28" s="221"/>
      <c r="CK28" s="221"/>
      <c r="CL28" s="221"/>
      <c r="CM28" s="221"/>
      <c r="CN28" s="221"/>
      <c r="CO28" s="221"/>
      <c r="CP28" s="221"/>
      <c r="CQ28" s="221"/>
      <c r="CR28" s="221"/>
      <c r="CS28" s="221"/>
      <c r="CT28" s="221"/>
      <c r="CU28" s="221"/>
      <c r="CV28" s="221"/>
      <c r="CW28" s="221"/>
      <c r="CX28" s="221"/>
      <c r="CY28" s="221"/>
      <c r="CZ28" s="221"/>
      <c r="DA28" s="221"/>
      <c r="DB28" s="221"/>
      <c r="DC28" s="221"/>
      <c r="DD28" s="221"/>
      <c r="DE28" s="221"/>
      <c r="DF28" s="221"/>
      <c r="DG28" s="221"/>
      <c r="DH28" s="221"/>
      <c r="DI28" s="221"/>
      <c r="DJ28" s="221"/>
      <c r="DK28" s="221"/>
      <c r="DL28" s="221"/>
      <c r="DM28" s="221"/>
      <c r="DN28" s="221"/>
      <c r="DO28" s="221"/>
      <c r="DP28" s="221"/>
      <c r="DQ28" s="221"/>
      <c r="DR28" s="221"/>
      <c r="DS28" s="221"/>
      <c r="DT28" s="221"/>
      <c r="DU28" s="221"/>
      <c r="DV28" s="221"/>
      <c r="DW28" s="221"/>
      <c r="DX28" s="221"/>
      <c r="DY28" s="221"/>
      <c r="DZ28" s="221"/>
      <c r="EA28" s="221"/>
      <c r="EB28" s="221"/>
      <c r="EC28" s="221"/>
      <c r="ED28" s="221"/>
      <c r="EE28" s="221"/>
      <c r="EF28" s="221"/>
      <c r="EG28" s="221"/>
      <c r="EH28" s="221"/>
      <c r="EI28" s="221"/>
      <c r="EJ28" s="221"/>
      <c r="EK28" s="221"/>
      <c r="EL28" s="221"/>
      <c r="EM28" s="221"/>
      <c r="EN28" s="221"/>
      <c r="EO28" s="221"/>
      <c r="EP28" s="221"/>
      <c r="EQ28" s="221"/>
      <c r="ER28" s="221"/>
      <c r="ES28" s="221"/>
      <c r="ET28" s="221"/>
      <c r="EU28" s="221"/>
      <c r="EV28" s="221"/>
      <c r="EW28" s="221"/>
      <c r="EX28" s="221"/>
      <c r="EY28" s="221"/>
      <c r="EZ28" s="221"/>
      <c r="FA28" s="221"/>
      <c r="FB28" s="221"/>
      <c r="FC28" s="221"/>
      <c r="FD28" s="221"/>
      <c r="FE28" s="221"/>
      <c r="FF28" s="221"/>
      <c r="FG28" s="221"/>
      <c r="FH28" s="221"/>
      <c r="FI28" s="221"/>
      <c r="FJ28" s="221"/>
      <c r="FK28" s="221"/>
      <c r="FL28" s="221"/>
      <c r="FM28" s="221"/>
      <c r="FN28" s="221"/>
      <c r="FO28" s="221"/>
      <c r="FP28" s="221"/>
      <c r="FQ28" s="221"/>
      <c r="FR28" s="221"/>
      <c r="FS28" s="221"/>
      <c r="FT28" s="221"/>
      <c r="FU28" s="221"/>
      <c r="FV28" s="221"/>
      <c r="FW28" s="221"/>
      <c r="FX28" s="221"/>
      <c r="FY28" s="221"/>
      <c r="FZ28" s="221"/>
      <c r="GA28" s="221"/>
      <c r="GB28" s="221"/>
      <c r="GC28" s="221"/>
      <c r="GD28" s="221"/>
      <c r="GE28" s="221"/>
      <c r="GF28" s="221"/>
      <c r="GG28" s="221"/>
      <c r="GH28" s="221"/>
      <c r="GI28" s="221"/>
      <c r="GJ28" s="221"/>
      <c r="GK28" s="221"/>
      <c r="GL28" s="221"/>
      <c r="GM28" s="221"/>
      <c r="GN28" s="221"/>
      <c r="GO28" s="221"/>
      <c r="GP28" s="221"/>
      <c r="GQ28" s="221"/>
      <c r="GR28" s="221"/>
      <c r="GS28" s="221"/>
      <c r="GT28" s="221"/>
      <c r="GU28" s="221"/>
      <c r="GV28" s="221"/>
      <c r="GW28" s="221"/>
      <c r="GX28" s="221"/>
      <c r="GY28" s="221"/>
      <c r="GZ28" s="221"/>
      <c r="HA28" s="221"/>
      <c r="HB28" s="221"/>
      <c r="HC28" s="221"/>
      <c r="HD28" s="221"/>
      <c r="HE28" s="221"/>
      <c r="HF28" s="221"/>
      <c r="HG28" s="221"/>
      <c r="HH28" s="221"/>
      <c r="HI28" s="221"/>
      <c r="HJ28" s="221"/>
      <c r="HK28" s="221"/>
      <c r="HL28" s="221"/>
      <c r="HM28" s="221"/>
      <c r="HN28" s="221"/>
      <c r="HO28" s="221"/>
      <c r="HP28" s="221"/>
      <c r="HQ28" s="221"/>
      <c r="HR28" s="221"/>
      <c r="HS28" s="221"/>
      <c r="HT28" s="221"/>
      <c r="HU28" s="221"/>
      <c r="HV28" s="221"/>
      <c r="HW28" s="221"/>
      <c r="HX28" s="221"/>
      <c r="HY28" s="221"/>
      <c r="HZ28" s="221"/>
      <c r="IA28" s="221"/>
      <c r="IB28" s="221"/>
      <c r="IC28" s="221"/>
      <c r="ID28" s="221"/>
      <c r="IE28" s="221"/>
      <c r="IF28" s="221"/>
      <c r="IG28" s="221"/>
      <c r="IH28" s="221"/>
      <c r="II28" s="221"/>
      <c r="IJ28" s="221"/>
      <c r="IK28" s="221"/>
      <c r="IL28" s="221"/>
      <c r="IM28" s="221"/>
      <c r="IN28" s="221"/>
      <c r="IO28" s="221"/>
      <c r="IP28" s="221"/>
      <c r="IQ28" s="221"/>
      <c r="IR28" s="221"/>
    </row>
    <row r="29" spans="1:252" s="222" customFormat="1" ht="18" customHeight="1">
      <c r="A29" s="236" t="s">
        <v>31</v>
      </c>
      <c r="B29" s="250">
        <f>B6+B22</f>
        <v>80662</v>
      </c>
      <c r="C29" s="250">
        <f>C6+C22</f>
        <v>85502</v>
      </c>
      <c r="D29" s="238">
        <f t="shared" si="0"/>
        <v>4840</v>
      </c>
      <c r="E29" s="239">
        <f t="shared" si="1"/>
        <v>6.000347127519778</v>
      </c>
      <c r="F29" s="240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  <c r="BF29" s="221"/>
      <c r="BG29" s="221"/>
      <c r="BH29" s="221"/>
      <c r="BI29" s="221"/>
      <c r="BJ29" s="221"/>
      <c r="BK29" s="221"/>
      <c r="BL29" s="221"/>
      <c r="BM29" s="221"/>
      <c r="BN29" s="221"/>
      <c r="BO29" s="221"/>
      <c r="BP29" s="221"/>
      <c r="BQ29" s="221"/>
      <c r="BR29" s="221"/>
      <c r="BS29" s="221"/>
      <c r="BT29" s="221"/>
      <c r="BU29" s="221"/>
      <c r="BV29" s="221"/>
      <c r="BW29" s="221"/>
      <c r="BX29" s="221"/>
      <c r="BY29" s="221"/>
      <c r="BZ29" s="221"/>
      <c r="CA29" s="221"/>
      <c r="CB29" s="221"/>
      <c r="CC29" s="221"/>
      <c r="CD29" s="221"/>
      <c r="CE29" s="221"/>
      <c r="CF29" s="221"/>
      <c r="CG29" s="221"/>
      <c r="CH29" s="221"/>
      <c r="CI29" s="221"/>
      <c r="CJ29" s="221"/>
      <c r="CK29" s="221"/>
      <c r="CL29" s="221"/>
      <c r="CM29" s="221"/>
      <c r="CN29" s="221"/>
      <c r="CO29" s="221"/>
      <c r="CP29" s="221"/>
      <c r="CQ29" s="221"/>
      <c r="CR29" s="221"/>
      <c r="CS29" s="221"/>
      <c r="CT29" s="221"/>
      <c r="CU29" s="221"/>
      <c r="CV29" s="221"/>
      <c r="CW29" s="221"/>
      <c r="CX29" s="221"/>
      <c r="CY29" s="221"/>
      <c r="CZ29" s="221"/>
      <c r="DA29" s="221"/>
      <c r="DB29" s="221"/>
      <c r="DC29" s="221"/>
      <c r="DD29" s="221"/>
      <c r="DE29" s="221"/>
      <c r="DF29" s="221"/>
      <c r="DG29" s="221"/>
      <c r="DH29" s="221"/>
      <c r="DI29" s="221"/>
      <c r="DJ29" s="221"/>
      <c r="DK29" s="221"/>
      <c r="DL29" s="221"/>
      <c r="DM29" s="221"/>
      <c r="DN29" s="221"/>
      <c r="DO29" s="221"/>
      <c r="DP29" s="221"/>
      <c r="DQ29" s="221"/>
      <c r="DR29" s="221"/>
      <c r="DS29" s="221"/>
      <c r="DT29" s="221"/>
      <c r="DU29" s="221"/>
      <c r="DV29" s="221"/>
      <c r="DW29" s="221"/>
      <c r="DX29" s="221"/>
      <c r="DY29" s="221"/>
      <c r="DZ29" s="221"/>
      <c r="EA29" s="221"/>
      <c r="EB29" s="221"/>
      <c r="EC29" s="221"/>
      <c r="ED29" s="221"/>
      <c r="EE29" s="221"/>
      <c r="EF29" s="221"/>
      <c r="EG29" s="221"/>
      <c r="EH29" s="221"/>
      <c r="EI29" s="221"/>
      <c r="EJ29" s="221"/>
      <c r="EK29" s="221"/>
      <c r="EL29" s="221"/>
      <c r="EM29" s="221"/>
      <c r="EN29" s="221"/>
      <c r="EO29" s="221"/>
      <c r="EP29" s="221"/>
      <c r="EQ29" s="221"/>
      <c r="ER29" s="221"/>
      <c r="ES29" s="221"/>
      <c r="ET29" s="221"/>
      <c r="EU29" s="221"/>
      <c r="EV29" s="221"/>
      <c r="EW29" s="221"/>
      <c r="EX29" s="221"/>
      <c r="EY29" s="221"/>
      <c r="EZ29" s="221"/>
      <c r="FA29" s="221"/>
      <c r="FB29" s="221"/>
      <c r="FC29" s="221"/>
      <c r="FD29" s="221"/>
      <c r="FE29" s="221"/>
      <c r="FF29" s="221"/>
      <c r="FG29" s="221"/>
      <c r="FH29" s="221"/>
      <c r="FI29" s="221"/>
      <c r="FJ29" s="221"/>
      <c r="FK29" s="221"/>
      <c r="FL29" s="221"/>
      <c r="FM29" s="221"/>
      <c r="FN29" s="221"/>
      <c r="FO29" s="221"/>
      <c r="FP29" s="221"/>
      <c r="FQ29" s="221"/>
      <c r="FR29" s="221"/>
      <c r="FS29" s="221"/>
      <c r="FT29" s="221"/>
      <c r="FU29" s="221"/>
      <c r="FV29" s="221"/>
      <c r="FW29" s="221"/>
      <c r="FX29" s="221"/>
      <c r="FY29" s="221"/>
      <c r="FZ29" s="221"/>
      <c r="GA29" s="221"/>
      <c r="GB29" s="221"/>
      <c r="GC29" s="221"/>
      <c r="GD29" s="221"/>
      <c r="GE29" s="221"/>
      <c r="GF29" s="221"/>
      <c r="GG29" s="221"/>
      <c r="GH29" s="221"/>
      <c r="GI29" s="221"/>
      <c r="GJ29" s="221"/>
      <c r="GK29" s="221"/>
      <c r="GL29" s="221"/>
      <c r="GM29" s="221"/>
      <c r="GN29" s="221"/>
      <c r="GO29" s="221"/>
      <c r="GP29" s="221"/>
      <c r="GQ29" s="221"/>
      <c r="GR29" s="221"/>
      <c r="GS29" s="221"/>
      <c r="GT29" s="221"/>
      <c r="GU29" s="221"/>
      <c r="GV29" s="221"/>
      <c r="GW29" s="221"/>
      <c r="GX29" s="221"/>
      <c r="GY29" s="221"/>
      <c r="GZ29" s="221"/>
      <c r="HA29" s="221"/>
      <c r="HB29" s="221"/>
      <c r="HC29" s="221"/>
      <c r="HD29" s="221"/>
      <c r="HE29" s="221"/>
      <c r="HF29" s="221"/>
      <c r="HG29" s="221"/>
      <c r="HH29" s="221"/>
      <c r="HI29" s="221"/>
      <c r="HJ29" s="221"/>
      <c r="HK29" s="221"/>
      <c r="HL29" s="221"/>
      <c r="HM29" s="221"/>
      <c r="HN29" s="221"/>
      <c r="HO29" s="221"/>
      <c r="HP29" s="221"/>
      <c r="HQ29" s="221"/>
      <c r="HR29" s="221"/>
      <c r="HS29" s="221"/>
      <c r="HT29" s="221"/>
      <c r="HU29" s="221"/>
      <c r="HV29" s="221"/>
      <c r="HW29" s="221"/>
      <c r="HX29" s="221"/>
      <c r="HY29" s="221"/>
      <c r="HZ29" s="221"/>
      <c r="IA29" s="221"/>
      <c r="IB29" s="221"/>
      <c r="IC29" s="221"/>
      <c r="ID29" s="221"/>
      <c r="IE29" s="221"/>
      <c r="IF29" s="221"/>
      <c r="IG29" s="221"/>
      <c r="IH29" s="221"/>
      <c r="II29" s="221"/>
      <c r="IJ29" s="221"/>
      <c r="IK29" s="221"/>
      <c r="IL29" s="221"/>
      <c r="IM29" s="221"/>
      <c r="IN29" s="221"/>
      <c r="IO29" s="221"/>
      <c r="IP29" s="221"/>
      <c r="IQ29" s="221"/>
      <c r="IR29" s="221"/>
    </row>
    <row r="30" spans="1:252" s="222" customFormat="1" ht="18" customHeight="1">
      <c r="A30" s="251" t="s">
        <v>32</v>
      </c>
      <c r="B30" s="252">
        <f>B6/B29</f>
        <v>0.7002925789095237</v>
      </c>
      <c r="C30" s="252">
        <f>C6/C29</f>
        <v>0.7199948539215457</v>
      </c>
      <c r="D30" s="253"/>
      <c r="E30" s="254"/>
      <c r="F30" s="240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  <c r="BB30" s="221"/>
      <c r="BC30" s="221"/>
      <c r="BD30" s="221"/>
      <c r="BE30" s="221"/>
      <c r="BF30" s="221"/>
      <c r="BG30" s="221"/>
      <c r="BH30" s="221"/>
      <c r="BI30" s="221"/>
      <c r="BJ30" s="221"/>
      <c r="BK30" s="221"/>
      <c r="BL30" s="221"/>
      <c r="BM30" s="221"/>
      <c r="BN30" s="221"/>
      <c r="BO30" s="221"/>
      <c r="BP30" s="221"/>
      <c r="BQ30" s="221"/>
      <c r="BR30" s="221"/>
      <c r="BS30" s="221"/>
      <c r="BT30" s="221"/>
      <c r="BU30" s="221"/>
      <c r="BV30" s="221"/>
      <c r="BW30" s="221"/>
      <c r="BX30" s="221"/>
      <c r="BY30" s="221"/>
      <c r="BZ30" s="221"/>
      <c r="CA30" s="221"/>
      <c r="CB30" s="221"/>
      <c r="CC30" s="221"/>
      <c r="CD30" s="221"/>
      <c r="CE30" s="221"/>
      <c r="CF30" s="221"/>
      <c r="CG30" s="221"/>
      <c r="CH30" s="221"/>
      <c r="CI30" s="221"/>
      <c r="CJ30" s="221"/>
      <c r="CK30" s="221"/>
      <c r="CL30" s="221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1"/>
      <c r="DE30" s="221"/>
      <c r="DF30" s="221"/>
      <c r="DG30" s="221"/>
      <c r="DH30" s="221"/>
      <c r="DI30" s="221"/>
      <c r="DJ30" s="221"/>
      <c r="DK30" s="221"/>
      <c r="DL30" s="221"/>
      <c r="DM30" s="221"/>
      <c r="DN30" s="221"/>
      <c r="DO30" s="221"/>
      <c r="DP30" s="221"/>
      <c r="DQ30" s="221"/>
      <c r="DR30" s="221"/>
      <c r="DS30" s="221"/>
      <c r="DT30" s="221"/>
      <c r="DU30" s="221"/>
      <c r="DV30" s="221"/>
      <c r="DW30" s="221"/>
      <c r="DX30" s="221"/>
      <c r="DY30" s="221"/>
      <c r="DZ30" s="221"/>
      <c r="EA30" s="221"/>
      <c r="EB30" s="221"/>
      <c r="EC30" s="221"/>
      <c r="ED30" s="221"/>
      <c r="EE30" s="221"/>
      <c r="EF30" s="221"/>
      <c r="EG30" s="221"/>
      <c r="EH30" s="221"/>
      <c r="EI30" s="221"/>
      <c r="EJ30" s="221"/>
      <c r="EK30" s="221"/>
      <c r="EL30" s="221"/>
      <c r="EM30" s="221"/>
      <c r="EN30" s="221"/>
      <c r="EO30" s="221"/>
      <c r="EP30" s="221"/>
      <c r="EQ30" s="221"/>
      <c r="ER30" s="221"/>
      <c r="ES30" s="221"/>
      <c r="ET30" s="221"/>
      <c r="EU30" s="221"/>
      <c r="EV30" s="221"/>
      <c r="EW30" s="221"/>
      <c r="EX30" s="221"/>
      <c r="EY30" s="221"/>
      <c r="EZ30" s="221"/>
      <c r="FA30" s="221"/>
      <c r="FB30" s="221"/>
      <c r="FC30" s="221"/>
      <c r="FD30" s="221"/>
      <c r="FE30" s="221"/>
      <c r="FF30" s="221"/>
      <c r="FG30" s="221"/>
      <c r="FH30" s="221"/>
      <c r="FI30" s="221"/>
      <c r="FJ30" s="221"/>
      <c r="FK30" s="221"/>
      <c r="FL30" s="221"/>
      <c r="FM30" s="221"/>
      <c r="FN30" s="221"/>
      <c r="FO30" s="221"/>
      <c r="FP30" s="221"/>
      <c r="FQ30" s="221"/>
      <c r="FR30" s="221"/>
      <c r="FS30" s="221"/>
      <c r="FT30" s="221"/>
      <c r="FU30" s="221"/>
      <c r="FV30" s="221"/>
      <c r="FW30" s="221"/>
      <c r="FX30" s="221"/>
      <c r="FY30" s="221"/>
      <c r="FZ30" s="221"/>
      <c r="GA30" s="221"/>
      <c r="GB30" s="221"/>
      <c r="GC30" s="221"/>
      <c r="GD30" s="221"/>
      <c r="GE30" s="221"/>
      <c r="GF30" s="221"/>
      <c r="GG30" s="221"/>
      <c r="GH30" s="221"/>
      <c r="GI30" s="221"/>
      <c r="GJ30" s="221"/>
      <c r="GK30" s="221"/>
      <c r="GL30" s="221"/>
      <c r="GM30" s="221"/>
      <c r="GN30" s="221"/>
      <c r="GO30" s="221"/>
      <c r="GP30" s="221"/>
      <c r="GQ30" s="221"/>
      <c r="GR30" s="221"/>
      <c r="GS30" s="221"/>
      <c r="GT30" s="221"/>
      <c r="GU30" s="221"/>
      <c r="GV30" s="221"/>
      <c r="GW30" s="221"/>
      <c r="GX30" s="221"/>
      <c r="GY30" s="221"/>
      <c r="GZ30" s="221"/>
      <c r="HA30" s="221"/>
      <c r="HB30" s="221"/>
      <c r="HC30" s="221"/>
      <c r="HD30" s="221"/>
      <c r="HE30" s="221"/>
      <c r="HF30" s="221"/>
      <c r="HG30" s="221"/>
      <c r="HH30" s="221"/>
      <c r="HI30" s="221"/>
      <c r="HJ30" s="221"/>
      <c r="HK30" s="221"/>
      <c r="HL30" s="221"/>
      <c r="HM30" s="221"/>
      <c r="HN30" s="221"/>
      <c r="HO30" s="221"/>
      <c r="HP30" s="221"/>
      <c r="HQ30" s="221"/>
      <c r="HR30" s="221"/>
      <c r="HS30" s="221"/>
      <c r="HT30" s="221"/>
      <c r="HU30" s="221"/>
      <c r="HV30" s="221"/>
      <c r="HW30" s="221"/>
      <c r="HX30" s="221"/>
      <c r="HY30" s="221"/>
      <c r="HZ30" s="221"/>
      <c r="IA30" s="221"/>
      <c r="IB30" s="221"/>
      <c r="IC30" s="221"/>
      <c r="ID30" s="221"/>
      <c r="IE30" s="221"/>
      <c r="IF30" s="221"/>
      <c r="IG30" s="221"/>
      <c r="IH30" s="221"/>
      <c r="II30" s="221"/>
      <c r="IJ30" s="221"/>
      <c r="IK30" s="221"/>
      <c r="IL30" s="221"/>
      <c r="IM30" s="221"/>
      <c r="IN30" s="221"/>
      <c r="IO30" s="221"/>
      <c r="IP30" s="221"/>
      <c r="IQ30" s="221"/>
      <c r="IR30" s="221"/>
    </row>
    <row r="31" spans="1:252" s="222" customFormat="1" ht="18" customHeight="1">
      <c r="A31" s="248" t="s">
        <v>33</v>
      </c>
      <c r="B31" s="250">
        <v>29813</v>
      </c>
      <c r="C31" s="250">
        <v>30485</v>
      </c>
      <c r="D31" s="238">
        <f t="shared" si="0"/>
        <v>672</v>
      </c>
      <c r="E31" s="239">
        <f t="shared" si="1"/>
        <v>2.254050246536754</v>
      </c>
      <c r="F31" s="240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  <c r="BB31" s="221"/>
      <c r="BC31" s="221"/>
      <c r="BD31" s="221"/>
      <c r="BE31" s="221"/>
      <c r="BF31" s="221"/>
      <c r="BG31" s="221"/>
      <c r="BH31" s="221"/>
      <c r="BI31" s="221"/>
      <c r="BJ31" s="221"/>
      <c r="BK31" s="221"/>
      <c r="BL31" s="221"/>
      <c r="BM31" s="221"/>
      <c r="BN31" s="221"/>
      <c r="BO31" s="221"/>
      <c r="BP31" s="221"/>
      <c r="BQ31" s="221"/>
      <c r="BR31" s="221"/>
      <c r="BS31" s="221"/>
      <c r="BT31" s="221"/>
      <c r="BU31" s="221"/>
      <c r="BV31" s="221"/>
      <c r="BW31" s="221"/>
      <c r="BX31" s="221"/>
      <c r="BY31" s="221"/>
      <c r="BZ31" s="221"/>
      <c r="CA31" s="221"/>
      <c r="CB31" s="221"/>
      <c r="CC31" s="221"/>
      <c r="CD31" s="221"/>
      <c r="CE31" s="221"/>
      <c r="CF31" s="221"/>
      <c r="CG31" s="221"/>
      <c r="CH31" s="221"/>
      <c r="CI31" s="221"/>
      <c r="CJ31" s="221"/>
      <c r="CK31" s="221"/>
      <c r="CL31" s="221"/>
      <c r="CM31" s="221"/>
      <c r="CN31" s="221"/>
      <c r="CO31" s="221"/>
      <c r="CP31" s="221"/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1"/>
      <c r="DE31" s="221"/>
      <c r="DF31" s="221"/>
      <c r="DG31" s="221"/>
      <c r="DH31" s="221"/>
      <c r="DI31" s="221"/>
      <c r="DJ31" s="221"/>
      <c r="DK31" s="221"/>
      <c r="DL31" s="221"/>
      <c r="DM31" s="221"/>
      <c r="DN31" s="221"/>
      <c r="DO31" s="221"/>
      <c r="DP31" s="221"/>
      <c r="DQ31" s="221"/>
      <c r="DR31" s="221"/>
      <c r="DS31" s="221"/>
      <c r="DT31" s="221"/>
      <c r="DU31" s="221"/>
      <c r="DV31" s="221"/>
      <c r="DW31" s="221"/>
      <c r="DX31" s="221"/>
      <c r="DY31" s="221"/>
      <c r="DZ31" s="221"/>
      <c r="EA31" s="221"/>
      <c r="EB31" s="221"/>
      <c r="EC31" s="221"/>
      <c r="ED31" s="221"/>
      <c r="EE31" s="221"/>
      <c r="EF31" s="221"/>
      <c r="EG31" s="221"/>
      <c r="EH31" s="221"/>
      <c r="EI31" s="221"/>
      <c r="EJ31" s="221"/>
      <c r="EK31" s="221"/>
      <c r="EL31" s="221"/>
      <c r="EM31" s="221"/>
      <c r="EN31" s="221"/>
      <c r="EO31" s="221"/>
      <c r="EP31" s="221"/>
      <c r="EQ31" s="221"/>
      <c r="ER31" s="221"/>
      <c r="ES31" s="221"/>
      <c r="ET31" s="221"/>
      <c r="EU31" s="221"/>
      <c r="EV31" s="221"/>
      <c r="EW31" s="221"/>
      <c r="EX31" s="221"/>
      <c r="EY31" s="221"/>
      <c r="EZ31" s="221"/>
      <c r="FA31" s="221"/>
      <c r="FB31" s="221"/>
      <c r="FC31" s="221"/>
      <c r="FD31" s="221"/>
      <c r="FE31" s="221"/>
      <c r="FF31" s="221"/>
      <c r="FG31" s="221"/>
      <c r="FH31" s="221"/>
      <c r="FI31" s="221"/>
      <c r="FJ31" s="221"/>
      <c r="FK31" s="221"/>
      <c r="FL31" s="221"/>
      <c r="FM31" s="221"/>
      <c r="FN31" s="221"/>
      <c r="FO31" s="221"/>
      <c r="FP31" s="221"/>
      <c r="FQ31" s="221"/>
      <c r="FR31" s="221"/>
      <c r="FS31" s="221"/>
      <c r="FT31" s="221"/>
      <c r="FU31" s="221"/>
      <c r="FV31" s="221"/>
      <c r="FW31" s="221"/>
      <c r="FX31" s="221"/>
      <c r="FY31" s="221"/>
      <c r="FZ31" s="221"/>
      <c r="GA31" s="221"/>
      <c r="GB31" s="221"/>
      <c r="GC31" s="221"/>
      <c r="GD31" s="221"/>
      <c r="GE31" s="221"/>
      <c r="GF31" s="221"/>
      <c r="GG31" s="221"/>
      <c r="GH31" s="221"/>
      <c r="GI31" s="221"/>
      <c r="GJ31" s="221"/>
      <c r="GK31" s="221"/>
      <c r="GL31" s="221"/>
      <c r="GM31" s="221"/>
      <c r="GN31" s="221"/>
      <c r="GO31" s="221"/>
      <c r="GP31" s="221"/>
      <c r="GQ31" s="221"/>
      <c r="GR31" s="221"/>
      <c r="GS31" s="221"/>
      <c r="GT31" s="221"/>
      <c r="GU31" s="221"/>
      <c r="GV31" s="221"/>
      <c r="GW31" s="221"/>
      <c r="GX31" s="221"/>
      <c r="GY31" s="221"/>
      <c r="GZ31" s="221"/>
      <c r="HA31" s="221"/>
      <c r="HB31" s="221"/>
      <c r="HC31" s="221"/>
      <c r="HD31" s="221"/>
      <c r="HE31" s="221"/>
      <c r="HF31" s="221"/>
      <c r="HG31" s="221"/>
      <c r="HH31" s="221"/>
      <c r="HI31" s="221"/>
      <c r="HJ31" s="221"/>
      <c r="HK31" s="221"/>
      <c r="HL31" s="221"/>
      <c r="HM31" s="221"/>
      <c r="HN31" s="221"/>
      <c r="HO31" s="221"/>
      <c r="HP31" s="221"/>
      <c r="HQ31" s="221"/>
      <c r="HR31" s="221"/>
      <c r="HS31" s="221"/>
      <c r="HT31" s="221"/>
      <c r="HU31" s="221"/>
      <c r="HV31" s="221"/>
      <c r="HW31" s="221"/>
      <c r="HX31" s="221"/>
      <c r="HY31" s="221"/>
      <c r="HZ31" s="221"/>
      <c r="IA31" s="221"/>
      <c r="IB31" s="221"/>
      <c r="IC31" s="221"/>
      <c r="ID31" s="221"/>
      <c r="IE31" s="221"/>
      <c r="IF31" s="221"/>
      <c r="IG31" s="221"/>
      <c r="IH31" s="221"/>
      <c r="II31" s="221"/>
      <c r="IJ31" s="221"/>
      <c r="IK31" s="221"/>
      <c r="IL31" s="221"/>
      <c r="IM31" s="221"/>
      <c r="IN31" s="221"/>
      <c r="IO31" s="221"/>
      <c r="IP31" s="221"/>
      <c r="IQ31" s="221"/>
      <c r="IR31" s="221"/>
    </row>
    <row r="32" spans="1:252" s="222" customFormat="1" ht="18" customHeight="1">
      <c r="A32" s="248" t="s">
        <v>34</v>
      </c>
      <c r="B32" s="250">
        <v>7454</v>
      </c>
      <c r="C32" s="250">
        <v>7594</v>
      </c>
      <c r="D32" s="238">
        <f t="shared" si="0"/>
        <v>140</v>
      </c>
      <c r="E32" s="239">
        <f t="shared" si="1"/>
        <v>1.8781862087469792</v>
      </c>
      <c r="F32" s="240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1"/>
      <c r="BD32" s="221"/>
      <c r="BE32" s="221"/>
      <c r="BF32" s="221"/>
      <c r="BG32" s="221"/>
      <c r="BH32" s="221"/>
      <c r="BI32" s="221"/>
      <c r="BJ32" s="221"/>
      <c r="BK32" s="221"/>
      <c r="BL32" s="221"/>
      <c r="BM32" s="221"/>
      <c r="BN32" s="221"/>
      <c r="BO32" s="221"/>
      <c r="BP32" s="221"/>
      <c r="BQ32" s="221"/>
      <c r="BR32" s="221"/>
      <c r="BS32" s="221"/>
      <c r="BT32" s="221"/>
      <c r="BU32" s="221"/>
      <c r="BV32" s="221"/>
      <c r="BW32" s="221"/>
      <c r="BX32" s="221"/>
      <c r="BY32" s="221"/>
      <c r="BZ32" s="221"/>
      <c r="CA32" s="221"/>
      <c r="CB32" s="221"/>
      <c r="CC32" s="221"/>
      <c r="CD32" s="221"/>
      <c r="CE32" s="221"/>
      <c r="CF32" s="221"/>
      <c r="CG32" s="221"/>
      <c r="CH32" s="221"/>
      <c r="CI32" s="221"/>
      <c r="CJ32" s="221"/>
      <c r="CK32" s="221"/>
      <c r="CL32" s="221"/>
      <c r="CM32" s="221"/>
      <c r="CN32" s="221"/>
      <c r="CO32" s="221"/>
      <c r="CP32" s="221"/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21"/>
      <c r="DE32" s="221"/>
      <c r="DF32" s="221"/>
      <c r="DG32" s="221"/>
      <c r="DH32" s="221"/>
      <c r="DI32" s="221"/>
      <c r="DJ32" s="221"/>
      <c r="DK32" s="221"/>
      <c r="DL32" s="221"/>
      <c r="DM32" s="221"/>
      <c r="DN32" s="221"/>
      <c r="DO32" s="221"/>
      <c r="DP32" s="221"/>
      <c r="DQ32" s="221"/>
      <c r="DR32" s="221"/>
      <c r="DS32" s="221"/>
      <c r="DT32" s="221"/>
      <c r="DU32" s="221"/>
      <c r="DV32" s="221"/>
      <c r="DW32" s="221"/>
      <c r="DX32" s="221"/>
      <c r="DY32" s="221"/>
      <c r="DZ32" s="221"/>
      <c r="EA32" s="221"/>
      <c r="EB32" s="221"/>
      <c r="EC32" s="221"/>
      <c r="ED32" s="221"/>
      <c r="EE32" s="221"/>
      <c r="EF32" s="221"/>
      <c r="EG32" s="221"/>
      <c r="EH32" s="221"/>
      <c r="EI32" s="221"/>
      <c r="EJ32" s="221"/>
      <c r="EK32" s="221"/>
      <c r="EL32" s="221"/>
      <c r="EM32" s="221"/>
      <c r="EN32" s="221"/>
      <c r="EO32" s="221"/>
      <c r="EP32" s="221"/>
      <c r="EQ32" s="221"/>
      <c r="ER32" s="221"/>
      <c r="ES32" s="221"/>
      <c r="ET32" s="221"/>
      <c r="EU32" s="221"/>
      <c r="EV32" s="221"/>
      <c r="EW32" s="221"/>
      <c r="EX32" s="221"/>
      <c r="EY32" s="221"/>
      <c r="EZ32" s="221"/>
      <c r="FA32" s="221"/>
      <c r="FB32" s="221"/>
      <c r="FC32" s="221"/>
      <c r="FD32" s="221"/>
      <c r="FE32" s="221"/>
      <c r="FF32" s="221"/>
      <c r="FG32" s="221"/>
      <c r="FH32" s="221"/>
      <c r="FI32" s="221"/>
      <c r="FJ32" s="221"/>
      <c r="FK32" s="221"/>
      <c r="FL32" s="221"/>
      <c r="FM32" s="221"/>
      <c r="FN32" s="221"/>
      <c r="FO32" s="221"/>
      <c r="FP32" s="221"/>
      <c r="FQ32" s="221"/>
      <c r="FR32" s="221"/>
      <c r="FS32" s="221"/>
      <c r="FT32" s="221"/>
      <c r="FU32" s="221"/>
      <c r="FV32" s="221"/>
      <c r="FW32" s="221"/>
      <c r="FX32" s="221"/>
      <c r="FY32" s="221"/>
      <c r="FZ32" s="221"/>
      <c r="GA32" s="221"/>
      <c r="GB32" s="221"/>
      <c r="GC32" s="221"/>
      <c r="GD32" s="221"/>
      <c r="GE32" s="221"/>
      <c r="GF32" s="221"/>
      <c r="GG32" s="221"/>
      <c r="GH32" s="221"/>
      <c r="GI32" s="221"/>
      <c r="GJ32" s="221"/>
      <c r="GK32" s="221"/>
      <c r="GL32" s="221"/>
      <c r="GM32" s="221"/>
      <c r="GN32" s="221"/>
      <c r="GO32" s="221"/>
      <c r="GP32" s="221"/>
      <c r="GQ32" s="221"/>
      <c r="GR32" s="221"/>
      <c r="GS32" s="221"/>
      <c r="GT32" s="221"/>
      <c r="GU32" s="221"/>
      <c r="GV32" s="221"/>
      <c r="GW32" s="221"/>
      <c r="GX32" s="221"/>
      <c r="GY32" s="221"/>
      <c r="GZ32" s="221"/>
      <c r="HA32" s="221"/>
      <c r="HB32" s="221"/>
      <c r="HC32" s="221"/>
      <c r="HD32" s="221"/>
      <c r="HE32" s="221"/>
      <c r="HF32" s="221"/>
      <c r="HG32" s="221"/>
      <c r="HH32" s="221"/>
      <c r="HI32" s="221"/>
      <c r="HJ32" s="221"/>
      <c r="HK32" s="221"/>
      <c r="HL32" s="221"/>
      <c r="HM32" s="221"/>
      <c r="HN32" s="221"/>
      <c r="HO32" s="221"/>
      <c r="HP32" s="221"/>
      <c r="HQ32" s="221"/>
      <c r="HR32" s="221"/>
      <c r="HS32" s="221"/>
      <c r="HT32" s="221"/>
      <c r="HU32" s="221"/>
      <c r="HV32" s="221"/>
      <c r="HW32" s="221"/>
      <c r="HX32" s="221"/>
      <c r="HY32" s="221"/>
      <c r="HZ32" s="221"/>
      <c r="IA32" s="221"/>
      <c r="IB32" s="221"/>
      <c r="IC32" s="221"/>
      <c r="ID32" s="221"/>
      <c r="IE32" s="221"/>
      <c r="IF32" s="221"/>
      <c r="IG32" s="221"/>
      <c r="IH32" s="221"/>
      <c r="II32" s="221"/>
      <c r="IJ32" s="221"/>
      <c r="IK32" s="221"/>
      <c r="IL32" s="221"/>
      <c r="IM32" s="221"/>
      <c r="IN32" s="221"/>
      <c r="IO32" s="221"/>
      <c r="IP32" s="221"/>
      <c r="IQ32" s="221"/>
      <c r="IR32" s="221"/>
    </row>
    <row r="33" spans="1:252" s="222" customFormat="1" ht="18" customHeight="1">
      <c r="A33" s="255" t="s">
        <v>35</v>
      </c>
      <c r="B33" s="250">
        <f>B29+B31+B32</f>
        <v>117929</v>
      </c>
      <c r="C33" s="250">
        <f>C29+C31+C32</f>
        <v>123581</v>
      </c>
      <c r="D33" s="238">
        <f t="shared" si="0"/>
        <v>5652</v>
      </c>
      <c r="E33" s="239">
        <f t="shared" si="1"/>
        <v>4.792714260275255</v>
      </c>
      <c r="F33" s="240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  <c r="BE33" s="221"/>
      <c r="BF33" s="221"/>
      <c r="BG33" s="221"/>
      <c r="BH33" s="221"/>
      <c r="BI33" s="221"/>
      <c r="BJ33" s="221"/>
      <c r="BK33" s="221"/>
      <c r="BL33" s="221"/>
      <c r="BM33" s="221"/>
      <c r="BN33" s="221"/>
      <c r="BO33" s="221"/>
      <c r="BP33" s="221"/>
      <c r="BQ33" s="221"/>
      <c r="BR33" s="221"/>
      <c r="BS33" s="221"/>
      <c r="BT33" s="221"/>
      <c r="BU33" s="221"/>
      <c r="BV33" s="221"/>
      <c r="BW33" s="221"/>
      <c r="BX33" s="221"/>
      <c r="BY33" s="221"/>
      <c r="BZ33" s="221"/>
      <c r="CA33" s="221"/>
      <c r="CB33" s="221"/>
      <c r="CC33" s="221"/>
      <c r="CD33" s="221"/>
      <c r="CE33" s="221"/>
      <c r="CF33" s="221"/>
      <c r="CG33" s="221"/>
      <c r="CH33" s="221"/>
      <c r="CI33" s="221"/>
      <c r="CJ33" s="221"/>
      <c r="CK33" s="221"/>
      <c r="CL33" s="221"/>
      <c r="CM33" s="221"/>
      <c r="CN33" s="221"/>
      <c r="CO33" s="221"/>
      <c r="CP33" s="221"/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1"/>
      <c r="DE33" s="221"/>
      <c r="DF33" s="221"/>
      <c r="DG33" s="221"/>
      <c r="DH33" s="221"/>
      <c r="DI33" s="221"/>
      <c r="DJ33" s="221"/>
      <c r="DK33" s="221"/>
      <c r="DL33" s="221"/>
      <c r="DM33" s="221"/>
      <c r="DN33" s="221"/>
      <c r="DO33" s="221"/>
      <c r="DP33" s="221"/>
      <c r="DQ33" s="221"/>
      <c r="DR33" s="221"/>
      <c r="DS33" s="221"/>
      <c r="DT33" s="221"/>
      <c r="DU33" s="221"/>
      <c r="DV33" s="221"/>
      <c r="DW33" s="221"/>
      <c r="DX33" s="221"/>
      <c r="DY33" s="221"/>
      <c r="DZ33" s="221"/>
      <c r="EA33" s="221"/>
      <c r="EB33" s="221"/>
      <c r="EC33" s="221"/>
      <c r="ED33" s="221"/>
      <c r="EE33" s="221"/>
      <c r="EF33" s="221"/>
      <c r="EG33" s="221"/>
      <c r="EH33" s="221"/>
      <c r="EI33" s="221"/>
      <c r="EJ33" s="221"/>
      <c r="EK33" s="221"/>
      <c r="EL33" s="221"/>
      <c r="EM33" s="221"/>
      <c r="EN33" s="221"/>
      <c r="EO33" s="221"/>
      <c r="EP33" s="221"/>
      <c r="EQ33" s="221"/>
      <c r="ER33" s="221"/>
      <c r="ES33" s="221"/>
      <c r="ET33" s="221"/>
      <c r="EU33" s="221"/>
      <c r="EV33" s="221"/>
      <c r="EW33" s="221"/>
      <c r="EX33" s="221"/>
      <c r="EY33" s="221"/>
      <c r="EZ33" s="221"/>
      <c r="FA33" s="221"/>
      <c r="FB33" s="221"/>
      <c r="FC33" s="221"/>
      <c r="FD33" s="221"/>
      <c r="FE33" s="221"/>
      <c r="FF33" s="221"/>
      <c r="FG33" s="221"/>
      <c r="FH33" s="221"/>
      <c r="FI33" s="221"/>
      <c r="FJ33" s="221"/>
      <c r="FK33" s="221"/>
      <c r="FL33" s="221"/>
      <c r="FM33" s="221"/>
      <c r="FN33" s="221"/>
      <c r="FO33" s="221"/>
      <c r="FP33" s="221"/>
      <c r="FQ33" s="221"/>
      <c r="FR33" s="221"/>
      <c r="FS33" s="221"/>
      <c r="FT33" s="221"/>
      <c r="FU33" s="221"/>
      <c r="FV33" s="221"/>
      <c r="FW33" s="221"/>
      <c r="FX33" s="221"/>
      <c r="FY33" s="221"/>
      <c r="FZ33" s="221"/>
      <c r="GA33" s="221"/>
      <c r="GB33" s="221"/>
      <c r="GC33" s="221"/>
      <c r="GD33" s="221"/>
      <c r="GE33" s="221"/>
      <c r="GF33" s="221"/>
      <c r="GG33" s="221"/>
      <c r="GH33" s="221"/>
      <c r="GI33" s="221"/>
      <c r="GJ33" s="221"/>
      <c r="GK33" s="221"/>
      <c r="GL33" s="221"/>
      <c r="GM33" s="221"/>
      <c r="GN33" s="221"/>
      <c r="GO33" s="221"/>
      <c r="GP33" s="221"/>
      <c r="GQ33" s="221"/>
      <c r="GR33" s="221"/>
      <c r="GS33" s="221"/>
      <c r="GT33" s="221"/>
      <c r="GU33" s="221"/>
      <c r="GV33" s="221"/>
      <c r="GW33" s="221"/>
      <c r="GX33" s="221"/>
      <c r="GY33" s="221"/>
      <c r="GZ33" s="221"/>
      <c r="HA33" s="221"/>
      <c r="HB33" s="221"/>
      <c r="HC33" s="221"/>
      <c r="HD33" s="221"/>
      <c r="HE33" s="221"/>
      <c r="HF33" s="221"/>
      <c r="HG33" s="221"/>
      <c r="HH33" s="221"/>
      <c r="HI33" s="221"/>
      <c r="HJ33" s="221"/>
      <c r="HK33" s="221"/>
      <c r="HL33" s="221"/>
      <c r="HM33" s="221"/>
      <c r="HN33" s="221"/>
      <c r="HO33" s="221"/>
      <c r="HP33" s="221"/>
      <c r="HQ33" s="221"/>
      <c r="HR33" s="221"/>
      <c r="HS33" s="221"/>
      <c r="HT33" s="221"/>
      <c r="HU33" s="221"/>
      <c r="HV33" s="221"/>
      <c r="HW33" s="221"/>
      <c r="HX33" s="221"/>
      <c r="HY33" s="221"/>
      <c r="HZ33" s="221"/>
      <c r="IA33" s="221"/>
      <c r="IB33" s="221"/>
      <c r="IC33" s="221"/>
      <c r="ID33" s="221"/>
      <c r="IE33" s="221"/>
      <c r="IF33" s="221"/>
      <c r="IG33" s="221"/>
      <c r="IH33" s="221"/>
      <c r="II33" s="221"/>
      <c r="IJ33" s="221"/>
      <c r="IK33" s="221"/>
      <c r="IL33" s="221"/>
      <c r="IM33" s="221"/>
      <c r="IN33" s="221"/>
      <c r="IO33" s="221"/>
      <c r="IP33" s="221"/>
      <c r="IQ33" s="221"/>
      <c r="IR33" s="221"/>
    </row>
    <row r="34" spans="1:252" s="222" customFormat="1" ht="18" customHeight="1">
      <c r="A34" s="256" t="s">
        <v>36</v>
      </c>
      <c r="B34" s="257">
        <f>B6+B31+B32</f>
        <v>93754</v>
      </c>
      <c r="C34" s="257">
        <f>C6+C31+C32</f>
        <v>99640</v>
      </c>
      <c r="D34" s="253">
        <f t="shared" si="0"/>
        <v>5886</v>
      </c>
      <c r="E34" s="254">
        <f t="shared" si="1"/>
        <v>6.278132133028991</v>
      </c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1"/>
      <c r="AX34" s="221"/>
      <c r="AY34" s="221"/>
      <c r="AZ34" s="221"/>
      <c r="BA34" s="221"/>
      <c r="BB34" s="221"/>
      <c r="BC34" s="221"/>
      <c r="BD34" s="221"/>
      <c r="BE34" s="221"/>
      <c r="BF34" s="221"/>
      <c r="BG34" s="221"/>
      <c r="BH34" s="221"/>
      <c r="BI34" s="221"/>
      <c r="BJ34" s="221"/>
      <c r="BK34" s="221"/>
      <c r="BL34" s="221"/>
      <c r="BM34" s="221"/>
      <c r="BN34" s="221"/>
      <c r="BO34" s="221"/>
      <c r="BP34" s="221"/>
      <c r="BQ34" s="221"/>
      <c r="BR34" s="221"/>
      <c r="BS34" s="221"/>
      <c r="BT34" s="221"/>
      <c r="BU34" s="221"/>
      <c r="BV34" s="221"/>
      <c r="BW34" s="221"/>
      <c r="BX34" s="221"/>
      <c r="BY34" s="221"/>
      <c r="BZ34" s="221"/>
      <c r="CA34" s="221"/>
      <c r="CB34" s="221"/>
      <c r="CC34" s="221"/>
      <c r="CD34" s="221"/>
      <c r="CE34" s="221"/>
      <c r="CF34" s="221"/>
      <c r="CG34" s="221"/>
      <c r="CH34" s="221"/>
      <c r="CI34" s="221"/>
      <c r="CJ34" s="221"/>
      <c r="CK34" s="221"/>
      <c r="CL34" s="221"/>
      <c r="CM34" s="221"/>
      <c r="CN34" s="221"/>
      <c r="CO34" s="221"/>
      <c r="CP34" s="221"/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1"/>
      <c r="DE34" s="221"/>
      <c r="DF34" s="221"/>
      <c r="DG34" s="221"/>
      <c r="DH34" s="221"/>
      <c r="DI34" s="221"/>
      <c r="DJ34" s="221"/>
      <c r="DK34" s="221"/>
      <c r="DL34" s="221"/>
      <c r="DM34" s="221"/>
      <c r="DN34" s="221"/>
      <c r="DO34" s="221"/>
      <c r="DP34" s="221"/>
      <c r="DQ34" s="221"/>
      <c r="DR34" s="221"/>
      <c r="DS34" s="221"/>
      <c r="DT34" s="221"/>
      <c r="DU34" s="221"/>
      <c r="DV34" s="221"/>
      <c r="DW34" s="221"/>
      <c r="DX34" s="221"/>
      <c r="DY34" s="221"/>
      <c r="DZ34" s="221"/>
      <c r="EA34" s="221"/>
      <c r="EB34" s="221"/>
      <c r="EC34" s="221"/>
      <c r="ED34" s="221"/>
      <c r="EE34" s="221"/>
      <c r="EF34" s="221"/>
      <c r="EG34" s="221"/>
      <c r="EH34" s="221"/>
      <c r="EI34" s="221"/>
      <c r="EJ34" s="221"/>
      <c r="EK34" s="221"/>
      <c r="EL34" s="221"/>
      <c r="EM34" s="221"/>
      <c r="EN34" s="221"/>
      <c r="EO34" s="221"/>
      <c r="EP34" s="221"/>
      <c r="EQ34" s="221"/>
      <c r="ER34" s="221"/>
      <c r="ES34" s="221"/>
      <c r="ET34" s="221"/>
      <c r="EU34" s="221"/>
      <c r="EV34" s="221"/>
      <c r="EW34" s="221"/>
      <c r="EX34" s="221"/>
      <c r="EY34" s="221"/>
      <c r="EZ34" s="221"/>
      <c r="FA34" s="221"/>
      <c r="FB34" s="221"/>
      <c r="FC34" s="221"/>
      <c r="FD34" s="221"/>
      <c r="FE34" s="221"/>
      <c r="FF34" s="221"/>
      <c r="FG34" s="221"/>
      <c r="FH34" s="221"/>
      <c r="FI34" s="221"/>
      <c r="FJ34" s="221"/>
      <c r="FK34" s="221"/>
      <c r="FL34" s="221"/>
      <c r="FM34" s="221"/>
      <c r="FN34" s="221"/>
      <c r="FO34" s="221"/>
      <c r="FP34" s="221"/>
      <c r="FQ34" s="221"/>
      <c r="FR34" s="221"/>
      <c r="FS34" s="221"/>
      <c r="FT34" s="221"/>
      <c r="FU34" s="221"/>
      <c r="FV34" s="221"/>
      <c r="FW34" s="221"/>
      <c r="FX34" s="221"/>
      <c r="FY34" s="221"/>
      <c r="FZ34" s="221"/>
      <c r="GA34" s="221"/>
      <c r="GB34" s="221"/>
      <c r="GC34" s="221"/>
      <c r="GD34" s="221"/>
      <c r="GE34" s="221"/>
      <c r="GF34" s="221"/>
      <c r="GG34" s="221"/>
      <c r="GH34" s="221"/>
      <c r="GI34" s="221"/>
      <c r="GJ34" s="221"/>
      <c r="GK34" s="221"/>
      <c r="GL34" s="221"/>
      <c r="GM34" s="221"/>
      <c r="GN34" s="221"/>
      <c r="GO34" s="221"/>
      <c r="GP34" s="221"/>
      <c r="GQ34" s="221"/>
      <c r="GR34" s="221"/>
      <c r="GS34" s="221"/>
      <c r="GT34" s="221"/>
      <c r="GU34" s="221"/>
      <c r="GV34" s="221"/>
      <c r="GW34" s="221"/>
      <c r="GX34" s="221"/>
      <c r="GY34" s="221"/>
      <c r="GZ34" s="221"/>
      <c r="HA34" s="221"/>
      <c r="HB34" s="221"/>
      <c r="HC34" s="221"/>
      <c r="HD34" s="221"/>
      <c r="HE34" s="221"/>
      <c r="HF34" s="221"/>
      <c r="HG34" s="221"/>
      <c r="HH34" s="221"/>
      <c r="HI34" s="221"/>
      <c r="HJ34" s="221"/>
      <c r="HK34" s="221"/>
      <c r="HL34" s="221"/>
      <c r="HM34" s="221"/>
      <c r="HN34" s="221"/>
      <c r="HO34" s="221"/>
      <c r="HP34" s="221"/>
      <c r="HQ34" s="221"/>
      <c r="HR34" s="221"/>
      <c r="HS34" s="221"/>
      <c r="HT34" s="221"/>
      <c r="HU34" s="221"/>
      <c r="HV34" s="221"/>
      <c r="HW34" s="221"/>
      <c r="HX34" s="221"/>
      <c r="HY34" s="221"/>
      <c r="HZ34" s="221"/>
      <c r="IA34" s="221"/>
      <c r="IB34" s="221"/>
      <c r="IC34" s="221"/>
      <c r="ID34" s="221"/>
      <c r="IE34" s="221"/>
      <c r="IF34" s="221"/>
      <c r="IG34" s="221"/>
      <c r="IH34" s="221"/>
      <c r="II34" s="221"/>
      <c r="IJ34" s="221"/>
      <c r="IK34" s="221"/>
      <c r="IL34" s="221"/>
      <c r="IM34" s="221"/>
      <c r="IN34" s="221"/>
      <c r="IO34" s="221"/>
      <c r="IP34" s="221"/>
      <c r="IQ34" s="221"/>
      <c r="IR34" s="221"/>
    </row>
    <row r="35" spans="1:252" s="222" customFormat="1" ht="18" customHeight="1">
      <c r="A35" s="256" t="s">
        <v>37</v>
      </c>
      <c r="B35" s="252">
        <f>B34/B33</f>
        <v>0.7950037734569105</v>
      </c>
      <c r="C35" s="252">
        <f>C34/C33</f>
        <v>0.8062728089269386</v>
      </c>
      <c r="D35" s="253"/>
      <c r="E35" s="254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  <c r="BD35" s="221"/>
      <c r="BE35" s="221"/>
      <c r="BF35" s="221"/>
      <c r="BG35" s="221"/>
      <c r="BH35" s="221"/>
      <c r="BI35" s="221"/>
      <c r="BJ35" s="221"/>
      <c r="BK35" s="221"/>
      <c r="BL35" s="221"/>
      <c r="BM35" s="221"/>
      <c r="BN35" s="221"/>
      <c r="BO35" s="221"/>
      <c r="BP35" s="221"/>
      <c r="BQ35" s="221"/>
      <c r="BR35" s="221"/>
      <c r="BS35" s="221"/>
      <c r="BT35" s="221"/>
      <c r="BU35" s="221"/>
      <c r="BV35" s="221"/>
      <c r="BW35" s="221"/>
      <c r="BX35" s="221"/>
      <c r="BY35" s="221"/>
      <c r="BZ35" s="221"/>
      <c r="CA35" s="221"/>
      <c r="CB35" s="221"/>
      <c r="CC35" s="221"/>
      <c r="CD35" s="221"/>
      <c r="CE35" s="221"/>
      <c r="CF35" s="221"/>
      <c r="CG35" s="221"/>
      <c r="CH35" s="221"/>
      <c r="CI35" s="221"/>
      <c r="CJ35" s="221"/>
      <c r="CK35" s="221"/>
      <c r="CL35" s="221"/>
      <c r="CM35" s="221"/>
      <c r="CN35" s="221"/>
      <c r="CO35" s="221"/>
      <c r="CP35" s="221"/>
      <c r="CQ35" s="221"/>
      <c r="CR35" s="221"/>
      <c r="CS35" s="221"/>
      <c r="CT35" s="221"/>
      <c r="CU35" s="221"/>
      <c r="CV35" s="221"/>
      <c r="CW35" s="221"/>
      <c r="CX35" s="221"/>
      <c r="CY35" s="221"/>
      <c r="CZ35" s="221"/>
      <c r="DA35" s="221"/>
      <c r="DB35" s="221"/>
      <c r="DC35" s="221"/>
      <c r="DD35" s="221"/>
      <c r="DE35" s="221"/>
      <c r="DF35" s="221"/>
      <c r="DG35" s="221"/>
      <c r="DH35" s="221"/>
      <c r="DI35" s="221"/>
      <c r="DJ35" s="221"/>
      <c r="DK35" s="221"/>
      <c r="DL35" s="221"/>
      <c r="DM35" s="221"/>
      <c r="DN35" s="221"/>
      <c r="DO35" s="221"/>
      <c r="DP35" s="221"/>
      <c r="DQ35" s="221"/>
      <c r="DR35" s="221"/>
      <c r="DS35" s="221"/>
      <c r="DT35" s="221"/>
      <c r="DU35" s="221"/>
      <c r="DV35" s="221"/>
      <c r="DW35" s="221"/>
      <c r="DX35" s="221"/>
      <c r="DY35" s="221"/>
      <c r="DZ35" s="221"/>
      <c r="EA35" s="221"/>
      <c r="EB35" s="221"/>
      <c r="EC35" s="221"/>
      <c r="ED35" s="221"/>
      <c r="EE35" s="221"/>
      <c r="EF35" s="221"/>
      <c r="EG35" s="221"/>
      <c r="EH35" s="221"/>
      <c r="EI35" s="221"/>
      <c r="EJ35" s="221"/>
      <c r="EK35" s="221"/>
      <c r="EL35" s="221"/>
      <c r="EM35" s="221"/>
      <c r="EN35" s="221"/>
      <c r="EO35" s="221"/>
      <c r="EP35" s="221"/>
      <c r="EQ35" s="221"/>
      <c r="ER35" s="221"/>
      <c r="ES35" s="221"/>
      <c r="ET35" s="221"/>
      <c r="EU35" s="221"/>
      <c r="EV35" s="221"/>
      <c r="EW35" s="221"/>
      <c r="EX35" s="221"/>
      <c r="EY35" s="221"/>
      <c r="EZ35" s="221"/>
      <c r="FA35" s="221"/>
      <c r="FB35" s="221"/>
      <c r="FC35" s="221"/>
      <c r="FD35" s="221"/>
      <c r="FE35" s="221"/>
      <c r="FF35" s="221"/>
      <c r="FG35" s="221"/>
      <c r="FH35" s="221"/>
      <c r="FI35" s="221"/>
      <c r="FJ35" s="221"/>
      <c r="FK35" s="221"/>
      <c r="FL35" s="221"/>
      <c r="FM35" s="221"/>
      <c r="FN35" s="221"/>
      <c r="FO35" s="221"/>
      <c r="FP35" s="221"/>
      <c r="FQ35" s="221"/>
      <c r="FR35" s="221"/>
      <c r="FS35" s="221"/>
      <c r="FT35" s="221"/>
      <c r="FU35" s="221"/>
      <c r="FV35" s="221"/>
      <c r="FW35" s="221"/>
      <c r="FX35" s="221"/>
      <c r="FY35" s="221"/>
      <c r="FZ35" s="221"/>
      <c r="GA35" s="221"/>
      <c r="GB35" s="221"/>
      <c r="GC35" s="221"/>
      <c r="GD35" s="221"/>
      <c r="GE35" s="221"/>
      <c r="GF35" s="221"/>
      <c r="GG35" s="221"/>
      <c r="GH35" s="221"/>
      <c r="GI35" s="221"/>
      <c r="GJ35" s="221"/>
      <c r="GK35" s="221"/>
      <c r="GL35" s="221"/>
      <c r="GM35" s="221"/>
      <c r="GN35" s="221"/>
      <c r="GO35" s="221"/>
      <c r="GP35" s="221"/>
      <c r="GQ35" s="221"/>
      <c r="GR35" s="221"/>
      <c r="GS35" s="221"/>
      <c r="GT35" s="221"/>
      <c r="GU35" s="221"/>
      <c r="GV35" s="221"/>
      <c r="GW35" s="221"/>
      <c r="GX35" s="221"/>
      <c r="GY35" s="221"/>
      <c r="GZ35" s="221"/>
      <c r="HA35" s="221"/>
      <c r="HB35" s="221"/>
      <c r="HC35" s="221"/>
      <c r="HD35" s="221"/>
      <c r="HE35" s="221"/>
      <c r="HF35" s="221"/>
      <c r="HG35" s="221"/>
      <c r="HH35" s="221"/>
      <c r="HI35" s="221"/>
      <c r="HJ35" s="221"/>
      <c r="HK35" s="221"/>
      <c r="HL35" s="221"/>
      <c r="HM35" s="221"/>
      <c r="HN35" s="221"/>
      <c r="HO35" s="221"/>
      <c r="HP35" s="221"/>
      <c r="HQ35" s="221"/>
      <c r="HR35" s="221"/>
      <c r="HS35" s="221"/>
      <c r="HT35" s="221"/>
      <c r="HU35" s="221"/>
      <c r="HV35" s="221"/>
      <c r="HW35" s="221"/>
      <c r="HX35" s="221"/>
      <c r="HY35" s="221"/>
      <c r="HZ35" s="221"/>
      <c r="IA35" s="221"/>
      <c r="IB35" s="221"/>
      <c r="IC35" s="221"/>
      <c r="ID35" s="221"/>
      <c r="IE35" s="221"/>
      <c r="IF35" s="221"/>
      <c r="IG35" s="221"/>
      <c r="IH35" s="221"/>
      <c r="II35" s="221"/>
      <c r="IJ35" s="221"/>
      <c r="IK35" s="221"/>
      <c r="IL35" s="221"/>
      <c r="IM35" s="221"/>
      <c r="IN35" s="221"/>
      <c r="IO35" s="221"/>
      <c r="IP35" s="221"/>
      <c r="IQ35" s="221"/>
      <c r="IR35" s="221"/>
    </row>
    <row r="36" spans="1:252" s="222" customFormat="1" ht="18" customHeight="1" hidden="1">
      <c r="A36" s="258" t="s">
        <v>38</v>
      </c>
      <c r="B36" s="250">
        <f>B37+B38</f>
        <v>96815</v>
      </c>
      <c r="C36" s="250">
        <f>C37+C38</f>
        <v>102953</v>
      </c>
      <c r="D36" s="238">
        <f t="shared" si="0"/>
        <v>6138</v>
      </c>
      <c r="E36" s="239">
        <f t="shared" si="1"/>
        <v>6.339926664256579</v>
      </c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1"/>
      <c r="BD36" s="221"/>
      <c r="BE36" s="221"/>
      <c r="BF36" s="221"/>
      <c r="BG36" s="221"/>
      <c r="BH36" s="221"/>
      <c r="BI36" s="221"/>
      <c r="BJ36" s="221"/>
      <c r="BK36" s="221"/>
      <c r="BL36" s="221"/>
      <c r="BM36" s="221"/>
      <c r="BN36" s="221"/>
      <c r="BO36" s="221"/>
      <c r="BP36" s="221"/>
      <c r="BQ36" s="221"/>
      <c r="BR36" s="221"/>
      <c r="BS36" s="221"/>
      <c r="BT36" s="221"/>
      <c r="BU36" s="221"/>
      <c r="BV36" s="221"/>
      <c r="BW36" s="221"/>
      <c r="BX36" s="221"/>
      <c r="BY36" s="221"/>
      <c r="BZ36" s="221"/>
      <c r="CA36" s="221"/>
      <c r="CB36" s="221"/>
      <c r="CC36" s="221"/>
      <c r="CD36" s="221"/>
      <c r="CE36" s="221"/>
      <c r="CF36" s="221"/>
      <c r="CG36" s="221"/>
      <c r="CH36" s="221"/>
      <c r="CI36" s="221"/>
      <c r="CJ36" s="221"/>
      <c r="CK36" s="221"/>
      <c r="CL36" s="221"/>
      <c r="CM36" s="221"/>
      <c r="CN36" s="221"/>
      <c r="CO36" s="221"/>
      <c r="CP36" s="221"/>
      <c r="CQ36" s="221"/>
      <c r="CR36" s="221"/>
      <c r="CS36" s="221"/>
      <c r="CT36" s="221"/>
      <c r="CU36" s="221"/>
      <c r="CV36" s="221"/>
      <c r="CW36" s="221"/>
      <c r="CX36" s="221"/>
      <c r="CY36" s="221"/>
      <c r="CZ36" s="221"/>
      <c r="DA36" s="221"/>
      <c r="DB36" s="221"/>
      <c r="DC36" s="221"/>
      <c r="DD36" s="221"/>
      <c r="DE36" s="221"/>
      <c r="DF36" s="221"/>
      <c r="DG36" s="221"/>
      <c r="DH36" s="221"/>
      <c r="DI36" s="221"/>
      <c r="DJ36" s="221"/>
      <c r="DK36" s="221"/>
      <c r="DL36" s="221"/>
      <c r="DM36" s="221"/>
      <c r="DN36" s="221"/>
      <c r="DO36" s="221"/>
      <c r="DP36" s="221"/>
      <c r="DQ36" s="221"/>
      <c r="DR36" s="221"/>
      <c r="DS36" s="221"/>
      <c r="DT36" s="221"/>
      <c r="DU36" s="221"/>
      <c r="DV36" s="221"/>
      <c r="DW36" s="221"/>
      <c r="DX36" s="221"/>
      <c r="DY36" s="221"/>
      <c r="DZ36" s="221"/>
      <c r="EA36" s="221"/>
      <c r="EB36" s="221"/>
      <c r="EC36" s="221"/>
      <c r="ED36" s="221"/>
      <c r="EE36" s="221"/>
      <c r="EF36" s="221"/>
      <c r="EG36" s="221"/>
      <c r="EH36" s="221"/>
      <c r="EI36" s="221"/>
      <c r="EJ36" s="221"/>
      <c r="EK36" s="221"/>
      <c r="EL36" s="221"/>
      <c r="EM36" s="221"/>
      <c r="EN36" s="221"/>
      <c r="EO36" s="221"/>
      <c r="EP36" s="221"/>
      <c r="EQ36" s="221"/>
      <c r="ER36" s="221"/>
      <c r="ES36" s="221"/>
      <c r="ET36" s="221"/>
      <c r="EU36" s="221"/>
      <c r="EV36" s="221"/>
      <c r="EW36" s="221"/>
      <c r="EX36" s="221"/>
      <c r="EY36" s="221"/>
      <c r="EZ36" s="221"/>
      <c r="FA36" s="221"/>
      <c r="FB36" s="221"/>
      <c r="FC36" s="221"/>
      <c r="FD36" s="221"/>
      <c r="FE36" s="221"/>
      <c r="FF36" s="221"/>
      <c r="FG36" s="221"/>
      <c r="FH36" s="221"/>
      <c r="FI36" s="221"/>
      <c r="FJ36" s="221"/>
      <c r="FK36" s="221"/>
      <c r="FL36" s="221"/>
      <c r="FM36" s="221"/>
      <c r="FN36" s="221"/>
      <c r="FO36" s="221"/>
      <c r="FP36" s="221"/>
      <c r="FQ36" s="221"/>
      <c r="FR36" s="221"/>
      <c r="FS36" s="221"/>
      <c r="FT36" s="221"/>
      <c r="FU36" s="221"/>
      <c r="FV36" s="221"/>
      <c r="FW36" s="221"/>
      <c r="FX36" s="221"/>
      <c r="FY36" s="221"/>
      <c r="FZ36" s="221"/>
      <c r="GA36" s="221"/>
      <c r="GB36" s="221"/>
      <c r="GC36" s="221"/>
      <c r="GD36" s="221"/>
      <c r="GE36" s="221"/>
      <c r="GF36" s="221"/>
      <c r="GG36" s="221"/>
      <c r="GH36" s="221"/>
      <c r="GI36" s="221"/>
      <c r="GJ36" s="221"/>
      <c r="GK36" s="221"/>
      <c r="GL36" s="221"/>
      <c r="GM36" s="221"/>
      <c r="GN36" s="221"/>
      <c r="GO36" s="221"/>
      <c r="GP36" s="221"/>
      <c r="GQ36" s="221"/>
      <c r="GR36" s="221"/>
      <c r="GS36" s="221"/>
      <c r="GT36" s="221"/>
      <c r="GU36" s="221"/>
      <c r="GV36" s="221"/>
      <c r="GW36" s="221"/>
      <c r="GX36" s="221"/>
      <c r="GY36" s="221"/>
      <c r="GZ36" s="221"/>
      <c r="HA36" s="221"/>
      <c r="HB36" s="221"/>
      <c r="HC36" s="221"/>
      <c r="HD36" s="221"/>
      <c r="HE36" s="221"/>
      <c r="HF36" s="221"/>
      <c r="HG36" s="221"/>
      <c r="HH36" s="221"/>
      <c r="HI36" s="221"/>
      <c r="HJ36" s="221"/>
      <c r="HK36" s="221"/>
      <c r="HL36" s="221"/>
      <c r="HM36" s="221"/>
      <c r="HN36" s="221"/>
      <c r="HO36" s="221"/>
      <c r="HP36" s="221"/>
      <c r="HQ36" s="221"/>
      <c r="HR36" s="221"/>
      <c r="HS36" s="221"/>
      <c r="HT36" s="221"/>
      <c r="HU36" s="221"/>
      <c r="HV36" s="221"/>
      <c r="HW36" s="221"/>
      <c r="HX36" s="221"/>
      <c r="HY36" s="221"/>
      <c r="HZ36" s="221"/>
      <c r="IA36" s="221"/>
      <c r="IB36" s="221"/>
      <c r="IC36" s="221"/>
      <c r="ID36" s="221"/>
      <c r="IE36" s="221"/>
      <c r="IF36" s="221"/>
      <c r="IG36" s="221"/>
      <c r="IH36" s="221"/>
      <c r="II36" s="221"/>
      <c r="IJ36" s="221"/>
      <c r="IK36" s="221"/>
      <c r="IL36" s="221"/>
      <c r="IM36" s="221"/>
      <c r="IN36" s="221"/>
      <c r="IO36" s="221"/>
      <c r="IP36" s="221"/>
      <c r="IQ36" s="221"/>
      <c r="IR36" s="221"/>
    </row>
    <row r="37" spans="1:252" s="222" customFormat="1" ht="18" customHeight="1" hidden="1">
      <c r="A37" s="259" t="s">
        <v>36</v>
      </c>
      <c r="B37" s="260">
        <v>93754</v>
      </c>
      <c r="C37" s="260">
        <v>99636</v>
      </c>
      <c r="D37" s="243">
        <f t="shared" si="0"/>
        <v>5882</v>
      </c>
      <c r="E37" s="244">
        <f t="shared" si="1"/>
        <v>6.273865648399002</v>
      </c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1"/>
      <c r="BE37" s="221"/>
      <c r="BF37" s="221"/>
      <c r="BG37" s="221"/>
      <c r="BH37" s="221"/>
      <c r="BI37" s="221"/>
      <c r="BJ37" s="221"/>
      <c r="BK37" s="221"/>
      <c r="BL37" s="221"/>
      <c r="BM37" s="221"/>
      <c r="BN37" s="221"/>
      <c r="BO37" s="221"/>
      <c r="BP37" s="221"/>
      <c r="BQ37" s="221"/>
      <c r="BR37" s="221"/>
      <c r="BS37" s="221"/>
      <c r="BT37" s="221"/>
      <c r="BU37" s="221"/>
      <c r="BV37" s="221"/>
      <c r="BW37" s="221"/>
      <c r="BX37" s="221"/>
      <c r="BY37" s="221"/>
      <c r="BZ37" s="221"/>
      <c r="CA37" s="221"/>
      <c r="CB37" s="221"/>
      <c r="CC37" s="221"/>
      <c r="CD37" s="221"/>
      <c r="CE37" s="221"/>
      <c r="CF37" s="221"/>
      <c r="CG37" s="221"/>
      <c r="CH37" s="221"/>
      <c r="CI37" s="221"/>
      <c r="CJ37" s="221"/>
      <c r="CK37" s="221"/>
      <c r="CL37" s="221"/>
      <c r="CM37" s="221"/>
      <c r="CN37" s="221"/>
      <c r="CO37" s="221"/>
      <c r="CP37" s="221"/>
      <c r="CQ37" s="221"/>
      <c r="CR37" s="221"/>
      <c r="CS37" s="221"/>
      <c r="CT37" s="221"/>
      <c r="CU37" s="221"/>
      <c r="CV37" s="221"/>
      <c r="CW37" s="221"/>
      <c r="CX37" s="221"/>
      <c r="CY37" s="221"/>
      <c r="CZ37" s="221"/>
      <c r="DA37" s="221"/>
      <c r="DB37" s="221"/>
      <c r="DC37" s="221"/>
      <c r="DD37" s="221"/>
      <c r="DE37" s="221"/>
      <c r="DF37" s="221"/>
      <c r="DG37" s="221"/>
      <c r="DH37" s="221"/>
      <c r="DI37" s="221"/>
      <c r="DJ37" s="221"/>
      <c r="DK37" s="221"/>
      <c r="DL37" s="221"/>
      <c r="DM37" s="221"/>
      <c r="DN37" s="221"/>
      <c r="DO37" s="221"/>
      <c r="DP37" s="221"/>
      <c r="DQ37" s="221"/>
      <c r="DR37" s="221"/>
      <c r="DS37" s="221"/>
      <c r="DT37" s="221"/>
      <c r="DU37" s="221"/>
      <c r="DV37" s="221"/>
      <c r="DW37" s="221"/>
      <c r="DX37" s="221"/>
      <c r="DY37" s="221"/>
      <c r="DZ37" s="221"/>
      <c r="EA37" s="221"/>
      <c r="EB37" s="221"/>
      <c r="EC37" s="221"/>
      <c r="ED37" s="221"/>
      <c r="EE37" s="221"/>
      <c r="EF37" s="221"/>
      <c r="EG37" s="221"/>
      <c r="EH37" s="221"/>
      <c r="EI37" s="221"/>
      <c r="EJ37" s="221"/>
      <c r="EK37" s="221"/>
      <c r="EL37" s="221"/>
      <c r="EM37" s="221"/>
      <c r="EN37" s="221"/>
      <c r="EO37" s="221"/>
      <c r="EP37" s="221"/>
      <c r="EQ37" s="221"/>
      <c r="ER37" s="221"/>
      <c r="ES37" s="221"/>
      <c r="ET37" s="221"/>
      <c r="EU37" s="221"/>
      <c r="EV37" s="221"/>
      <c r="EW37" s="221"/>
      <c r="EX37" s="221"/>
      <c r="EY37" s="221"/>
      <c r="EZ37" s="221"/>
      <c r="FA37" s="221"/>
      <c r="FB37" s="221"/>
      <c r="FC37" s="221"/>
      <c r="FD37" s="221"/>
      <c r="FE37" s="221"/>
      <c r="FF37" s="221"/>
      <c r="FG37" s="221"/>
      <c r="FH37" s="221"/>
      <c r="FI37" s="221"/>
      <c r="FJ37" s="221"/>
      <c r="FK37" s="221"/>
      <c r="FL37" s="221"/>
      <c r="FM37" s="221"/>
      <c r="FN37" s="221"/>
      <c r="FO37" s="221"/>
      <c r="FP37" s="221"/>
      <c r="FQ37" s="221"/>
      <c r="FR37" s="221"/>
      <c r="FS37" s="221"/>
      <c r="FT37" s="221"/>
      <c r="FU37" s="221"/>
      <c r="FV37" s="221"/>
      <c r="FW37" s="221"/>
      <c r="FX37" s="221"/>
      <c r="FY37" s="221"/>
      <c r="FZ37" s="221"/>
      <c r="GA37" s="221"/>
      <c r="GB37" s="221"/>
      <c r="GC37" s="221"/>
      <c r="GD37" s="221"/>
      <c r="GE37" s="221"/>
      <c r="GF37" s="221"/>
      <c r="GG37" s="221"/>
      <c r="GH37" s="221"/>
      <c r="GI37" s="221"/>
      <c r="GJ37" s="221"/>
      <c r="GK37" s="221"/>
      <c r="GL37" s="221"/>
      <c r="GM37" s="221"/>
      <c r="GN37" s="221"/>
      <c r="GO37" s="221"/>
      <c r="GP37" s="221"/>
      <c r="GQ37" s="221"/>
      <c r="GR37" s="221"/>
      <c r="GS37" s="221"/>
      <c r="GT37" s="221"/>
      <c r="GU37" s="221"/>
      <c r="GV37" s="221"/>
      <c r="GW37" s="221"/>
      <c r="GX37" s="221"/>
      <c r="GY37" s="221"/>
      <c r="GZ37" s="221"/>
      <c r="HA37" s="221"/>
      <c r="HB37" s="221"/>
      <c r="HC37" s="221"/>
      <c r="HD37" s="221"/>
      <c r="HE37" s="221"/>
      <c r="HF37" s="221"/>
      <c r="HG37" s="221"/>
      <c r="HH37" s="221"/>
      <c r="HI37" s="221"/>
      <c r="HJ37" s="221"/>
      <c r="HK37" s="221"/>
      <c r="HL37" s="221"/>
      <c r="HM37" s="221"/>
      <c r="HN37" s="221"/>
      <c r="HO37" s="221"/>
      <c r="HP37" s="221"/>
      <c r="HQ37" s="221"/>
      <c r="HR37" s="221"/>
      <c r="HS37" s="221"/>
      <c r="HT37" s="221"/>
      <c r="HU37" s="221"/>
      <c r="HV37" s="221"/>
      <c r="HW37" s="221"/>
      <c r="HX37" s="221"/>
      <c r="HY37" s="221"/>
      <c r="HZ37" s="221"/>
      <c r="IA37" s="221"/>
      <c r="IB37" s="221"/>
      <c r="IC37" s="221"/>
      <c r="ID37" s="221"/>
      <c r="IE37" s="221"/>
      <c r="IF37" s="221"/>
      <c r="IG37" s="221"/>
      <c r="IH37" s="221"/>
      <c r="II37" s="221"/>
      <c r="IJ37" s="221"/>
      <c r="IK37" s="221"/>
      <c r="IL37" s="221"/>
      <c r="IM37" s="221"/>
      <c r="IN37" s="221"/>
      <c r="IO37" s="221"/>
      <c r="IP37" s="221"/>
      <c r="IQ37" s="221"/>
      <c r="IR37" s="221"/>
    </row>
    <row r="38" spans="1:252" s="222" customFormat="1" ht="18" customHeight="1" hidden="1">
      <c r="A38" s="259" t="s">
        <v>39</v>
      </c>
      <c r="B38" s="260">
        <v>3061</v>
      </c>
      <c r="C38" s="260">
        <v>3317</v>
      </c>
      <c r="D38" s="253">
        <f t="shared" si="0"/>
        <v>256</v>
      </c>
      <c r="E38" s="254">
        <f t="shared" si="1"/>
        <v>8.363279973864746</v>
      </c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  <c r="BE38" s="221"/>
      <c r="BF38" s="221"/>
      <c r="BG38" s="221"/>
      <c r="BH38" s="221"/>
      <c r="BI38" s="221"/>
      <c r="BJ38" s="221"/>
      <c r="BK38" s="221"/>
      <c r="BL38" s="221"/>
      <c r="BM38" s="221"/>
      <c r="BN38" s="221"/>
      <c r="BO38" s="221"/>
      <c r="BP38" s="221"/>
      <c r="BQ38" s="221"/>
      <c r="BR38" s="221"/>
      <c r="BS38" s="221"/>
      <c r="BT38" s="221"/>
      <c r="BU38" s="221"/>
      <c r="BV38" s="221"/>
      <c r="BW38" s="221"/>
      <c r="BX38" s="221"/>
      <c r="BY38" s="221"/>
      <c r="BZ38" s="221"/>
      <c r="CA38" s="221"/>
      <c r="CB38" s="221"/>
      <c r="CC38" s="221"/>
      <c r="CD38" s="221"/>
      <c r="CE38" s="221"/>
      <c r="CF38" s="221"/>
      <c r="CG38" s="221"/>
      <c r="CH38" s="221"/>
      <c r="CI38" s="221"/>
      <c r="CJ38" s="221"/>
      <c r="CK38" s="221"/>
      <c r="CL38" s="221"/>
      <c r="CM38" s="221"/>
      <c r="CN38" s="221"/>
      <c r="CO38" s="221"/>
      <c r="CP38" s="221"/>
      <c r="CQ38" s="221"/>
      <c r="CR38" s="221"/>
      <c r="CS38" s="221"/>
      <c r="CT38" s="221"/>
      <c r="CU38" s="221"/>
      <c r="CV38" s="221"/>
      <c r="CW38" s="221"/>
      <c r="CX38" s="221"/>
      <c r="CY38" s="221"/>
      <c r="CZ38" s="221"/>
      <c r="DA38" s="221"/>
      <c r="DB38" s="221"/>
      <c r="DC38" s="221"/>
      <c r="DD38" s="221"/>
      <c r="DE38" s="221"/>
      <c r="DF38" s="221"/>
      <c r="DG38" s="221"/>
      <c r="DH38" s="221"/>
      <c r="DI38" s="221"/>
      <c r="DJ38" s="221"/>
      <c r="DK38" s="221"/>
      <c r="DL38" s="221"/>
      <c r="DM38" s="221"/>
      <c r="DN38" s="221"/>
      <c r="DO38" s="221"/>
      <c r="DP38" s="221"/>
      <c r="DQ38" s="221"/>
      <c r="DR38" s="221"/>
      <c r="DS38" s="221"/>
      <c r="DT38" s="221"/>
      <c r="DU38" s="221"/>
      <c r="DV38" s="221"/>
      <c r="DW38" s="221"/>
      <c r="DX38" s="221"/>
      <c r="DY38" s="221"/>
      <c r="DZ38" s="221"/>
      <c r="EA38" s="221"/>
      <c r="EB38" s="221"/>
      <c r="EC38" s="221"/>
      <c r="ED38" s="221"/>
      <c r="EE38" s="221"/>
      <c r="EF38" s="221"/>
      <c r="EG38" s="221"/>
      <c r="EH38" s="221"/>
      <c r="EI38" s="221"/>
      <c r="EJ38" s="221"/>
      <c r="EK38" s="221"/>
      <c r="EL38" s="221"/>
      <c r="EM38" s="221"/>
      <c r="EN38" s="221"/>
      <c r="EO38" s="221"/>
      <c r="EP38" s="221"/>
      <c r="EQ38" s="221"/>
      <c r="ER38" s="221"/>
      <c r="ES38" s="221"/>
      <c r="ET38" s="221"/>
      <c r="EU38" s="221"/>
      <c r="EV38" s="221"/>
      <c r="EW38" s="221"/>
      <c r="EX38" s="221"/>
      <c r="EY38" s="221"/>
      <c r="EZ38" s="221"/>
      <c r="FA38" s="221"/>
      <c r="FB38" s="221"/>
      <c r="FC38" s="221"/>
      <c r="FD38" s="221"/>
      <c r="FE38" s="221"/>
      <c r="FF38" s="221"/>
      <c r="FG38" s="221"/>
      <c r="FH38" s="221"/>
      <c r="FI38" s="221"/>
      <c r="FJ38" s="221"/>
      <c r="FK38" s="221"/>
      <c r="FL38" s="221"/>
      <c r="FM38" s="221"/>
      <c r="FN38" s="221"/>
      <c r="FO38" s="221"/>
      <c r="FP38" s="221"/>
      <c r="FQ38" s="221"/>
      <c r="FR38" s="221"/>
      <c r="FS38" s="221"/>
      <c r="FT38" s="221"/>
      <c r="FU38" s="221"/>
      <c r="FV38" s="221"/>
      <c r="FW38" s="221"/>
      <c r="FX38" s="221"/>
      <c r="FY38" s="221"/>
      <c r="FZ38" s="221"/>
      <c r="GA38" s="221"/>
      <c r="GB38" s="221"/>
      <c r="GC38" s="221"/>
      <c r="GD38" s="221"/>
      <c r="GE38" s="221"/>
      <c r="GF38" s="221"/>
      <c r="GG38" s="221"/>
      <c r="GH38" s="221"/>
      <c r="GI38" s="221"/>
      <c r="GJ38" s="221"/>
      <c r="GK38" s="221"/>
      <c r="GL38" s="221"/>
      <c r="GM38" s="221"/>
      <c r="GN38" s="221"/>
      <c r="GO38" s="221"/>
      <c r="GP38" s="221"/>
      <c r="GQ38" s="221"/>
      <c r="GR38" s="221"/>
      <c r="GS38" s="221"/>
      <c r="GT38" s="221"/>
      <c r="GU38" s="221"/>
      <c r="GV38" s="221"/>
      <c r="GW38" s="221"/>
      <c r="GX38" s="221"/>
      <c r="GY38" s="221"/>
      <c r="GZ38" s="221"/>
      <c r="HA38" s="221"/>
      <c r="HB38" s="221"/>
      <c r="HC38" s="221"/>
      <c r="HD38" s="221"/>
      <c r="HE38" s="221"/>
      <c r="HF38" s="221"/>
      <c r="HG38" s="221"/>
      <c r="HH38" s="221"/>
      <c r="HI38" s="221"/>
      <c r="HJ38" s="221"/>
      <c r="HK38" s="221"/>
      <c r="HL38" s="221"/>
      <c r="HM38" s="221"/>
      <c r="HN38" s="221"/>
      <c r="HO38" s="221"/>
      <c r="HP38" s="221"/>
      <c r="HQ38" s="221"/>
      <c r="HR38" s="221"/>
      <c r="HS38" s="221"/>
      <c r="HT38" s="221"/>
      <c r="HU38" s="221"/>
      <c r="HV38" s="221"/>
      <c r="HW38" s="221"/>
      <c r="HX38" s="221"/>
      <c r="HY38" s="221"/>
      <c r="HZ38" s="221"/>
      <c r="IA38" s="221"/>
      <c r="IB38" s="221"/>
      <c r="IC38" s="221"/>
      <c r="ID38" s="221"/>
      <c r="IE38" s="221"/>
      <c r="IF38" s="221"/>
      <c r="IG38" s="221"/>
      <c r="IH38" s="221"/>
      <c r="II38" s="221"/>
      <c r="IJ38" s="221"/>
      <c r="IK38" s="221"/>
      <c r="IL38" s="221"/>
      <c r="IM38" s="221"/>
      <c r="IN38" s="221"/>
      <c r="IO38" s="221"/>
      <c r="IP38" s="221"/>
      <c r="IQ38" s="221"/>
      <c r="IR38" s="221"/>
    </row>
    <row r="39" spans="1:252" s="222" customFormat="1" ht="18" customHeight="1" hidden="1">
      <c r="A39" s="261" t="s">
        <v>40</v>
      </c>
      <c r="B39" s="262">
        <v>21114</v>
      </c>
      <c r="C39" s="262">
        <v>20628</v>
      </c>
      <c r="D39" s="263">
        <f t="shared" si="0"/>
        <v>-486</v>
      </c>
      <c r="E39" s="264">
        <f t="shared" si="1"/>
        <v>-2.3017902813299185</v>
      </c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  <c r="BN39" s="221"/>
      <c r="BO39" s="221"/>
      <c r="BP39" s="221"/>
      <c r="BQ39" s="221"/>
      <c r="BR39" s="221"/>
      <c r="BS39" s="221"/>
      <c r="BT39" s="221"/>
      <c r="BU39" s="221"/>
      <c r="BV39" s="221"/>
      <c r="BW39" s="221"/>
      <c r="BX39" s="221"/>
      <c r="BY39" s="221"/>
      <c r="BZ39" s="221"/>
      <c r="CA39" s="221"/>
      <c r="CB39" s="221"/>
      <c r="CC39" s="221"/>
      <c r="CD39" s="221"/>
      <c r="CE39" s="221"/>
      <c r="CF39" s="221"/>
      <c r="CG39" s="221"/>
      <c r="CH39" s="221"/>
      <c r="CI39" s="221"/>
      <c r="CJ39" s="221"/>
      <c r="CK39" s="221"/>
      <c r="CL39" s="221"/>
      <c r="CM39" s="221"/>
      <c r="CN39" s="221"/>
      <c r="CO39" s="221"/>
      <c r="CP39" s="221"/>
      <c r="CQ39" s="221"/>
      <c r="CR39" s="221"/>
      <c r="CS39" s="221"/>
      <c r="CT39" s="221"/>
      <c r="CU39" s="221"/>
      <c r="CV39" s="221"/>
      <c r="CW39" s="221"/>
      <c r="CX39" s="221"/>
      <c r="CY39" s="221"/>
      <c r="CZ39" s="221"/>
      <c r="DA39" s="221"/>
      <c r="DB39" s="221"/>
      <c r="DC39" s="221"/>
      <c r="DD39" s="221"/>
      <c r="DE39" s="221"/>
      <c r="DF39" s="221"/>
      <c r="DG39" s="221"/>
      <c r="DH39" s="221"/>
      <c r="DI39" s="221"/>
      <c r="DJ39" s="221"/>
      <c r="DK39" s="221"/>
      <c r="DL39" s="221"/>
      <c r="DM39" s="221"/>
      <c r="DN39" s="221"/>
      <c r="DO39" s="221"/>
      <c r="DP39" s="221"/>
      <c r="DQ39" s="221"/>
      <c r="DR39" s="221"/>
      <c r="DS39" s="221"/>
      <c r="DT39" s="221"/>
      <c r="DU39" s="221"/>
      <c r="DV39" s="221"/>
      <c r="DW39" s="221"/>
      <c r="DX39" s="221"/>
      <c r="DY39" s="221"/>
      <c r="DZ39" s="221"/>
      <c r="EA39" s="221"/>
      <c r="EB39" s="221"/>
      <c r="EC39" s="221"/>
      <c r="ED39" s="221"/>
      <c r="EE39" s="221"/>
      <c r="EF39" s="221"/>
      <c r="EG39" s="221"/>
      <c r="EH39" s="221"/>
      <c r="EI39" s="221"/>
      <c r="EJ39" s="221"/>
      <c r="EK39" s="221"/>
      <c r="EL39" s="221"/>
      <c r="EM39" s="221"/>
      <c r="EN39" s="221"/>
      <c r="EO39" s="221"/>
      <c r="EP39" s="221"/>
      <c r="EQ39" s="221"/>
      <c r="ER39" s="221"/>
      <c r="ES39" s="221"/>
      <c r="ET39" s="221"/>
      <c r="EU39" s="221"/>
      <c r="EV39" s="221"/>
      <c r="EW39" s="221"/>
      <c r="EX39" s="221"/>
      <c r="EY39" s="221"/>
      <c r="EZ39" s="221"/>
      <c r="FA39" s="221"/>
      <c r="FB39" s="221"/>
      <c r="FC39" s="221"/>
      <c r="FD39" s="221"/>
      <c r="FE39" s="221"/>
      <c r="FF39" s="221"/>
      <c r="FG39" s="221"/>
      <c r="FH39" s="221"/>
      <c r="FI39" s="221"/>
      <c r="FJ39" s="221"/>
      <c r="FK39" s="221"/>
      <c r="FL39" s="221"/>
      <c r="FM39" s="221"/>
      <c r="FN39" s="221"/>
      <c r="FO39" s="221"/>
      <c r="FP39" s="221"/>
      <c r="FQ39" s="221"/>
      <c r="FR39" s="221"/>
      <c r="FS39" s="221"/>
      <c r="FT39" s="221"/>
      <c r="FU39" s="221"/>
      <c r="FV39" s="221"/>
      <c r="FW39" s="221"/>
      <c r="FX39" s="221"/>
      <c r="FY39" s="221"/>
      <c r="FZ39" s="221"/>
      <c r="GA39" s="221"/>
      <c r="GB39" s="221"/>
      <c r="GC39" s="221"/>
      <c r="GD39" s="221"/>
      <c r="GE39" s="221"/>
      <c r="GF39" s="221"/>
      <c r="GG39" s="221"/>
      <c r="GH39" s="221"/>
      <c r="GI39" s="221"/>
      <c r="GJ39" s="221"/>
      <c r="GK39" s="221"/>
      <c r="GL39" s="221"/>
      <c r="GM39" s="221"/>
      <c r="GN39" s="221"/>
      <c r="GO39" s="221"/>
      <c r="GP39" s="221"/>
      <c r="GQ39" s="221"/>
      <c r="GR39" s="221"/>
      <c r="GS39" s="221"/>
      <c r="GT39" s="221"/>
      <c r="GU39" s="221"/>
      <c r="GV39" s="221"/>
      <c r="GW39" s="221"/>
      <c r="GX39" s="221"/>
      <c r="GY39" s="221"/>
      <c r="GZ39" s="221"/>
      <c r="HA39" s="221"/>
      <c r="HB39" s="221"/>
      <c r="HC39" s="221"/>
      <c r="HD39" s="221"/>
      <c r="HE39" s="221"/>
      <c r="HF39" s="221"/>
      <c r="HG39" s="221"/>
      <c r="HH39" s="221"/>
      <c r="HI39" s="221"/>
      <c r="HJ39" s="221"/>
      <c r="HK39" s="221"/>
      <c r="HL39" s="221"/>
      <c r="HM39" s="221"/>
      <c r="HN39" s="221"/>
      <c r="HO39" s="221"/>
      <c r="HP39" s="221"/>
      <c r="HQ39" s="221"/>
      <c r="HR39" s="221"/>
      <c r="HS39" s="221"/>
      <c r="HT39" s="221"/>
      <c r="HU39" s="221"/>
      <c r="HV39" s="221"/>
      <c r="HW39" s="221"/>
      <c r="HX39" s="221"/>
      <c r="HY39" s="221"/>
      <c r="HZ39" s="221"/>
      <c r="IA39" s="221"/>
      <c r="IB39" s="221"/>
      <c r="IC39" s="221"/>
      <c r="ID39" s="221"/>
      <c r="IE39" s="221"/>
      <c r="IF39" s="221"/>
      <c r="IG39" s="221"/>
      <c r="IH39" s="221"/>
      <c r="II39" s="221"/>
      <c r="IJ39" s="221"/>
      <c r="IK39" s="221"/>
      <c r="IL39" s="221"/>
      <c r="IM39" s="221"/>
      <c r="IN39" s="221"/>
      <c r="IO39" s="221"/>
      <c r="IP39" s="221"/>
      <c r="IQ39" s="221"/>
      <c r="IR39" s="221"/>
    </row>
  </sheetData>
  <sheetProtection/>
  <mergeCells count="6">
    <mergeCell ref="A2:E2"/>
    <mergeCell ref="D3:E3"/>
    <mergeCell ref="D4:E4"/>
    <mergeCell ref="A4:A5"/>
    <mergeCell ref="B4:B5"/>
    <mergeCell ref="C4:C5"/>
  </mergeCells>
  <printOptions/>
  <pageMargins left="0.7513888888888889" right="0.5118055555555555" top="1.1416666666666666" bottom="0.7479166666666667" header="0.5" footer="0.5"/>
  <pageSetup firstPageNumber="5" useFirstPageNumber="1" horizontalDpi="600" verticalDpi="600" orientation="portrait" paperSize="9"/>
  <headerFooter>
    <oddFooter xml:space="preserve">&amp;C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286"/>
  <sheetViews>
    <sheetView showZeros="0" zoomScaleSheetLayoutView="100" workbookViewId="0" topLeftCell="A1">
      <pane xSplit="2" ySplit="5" topLeftCell="C6" activePane="bottomRight" state="frozen"/>
      <selection pane="bottomRight" activeCell="B11" sqref="B11"/>
    </sheetView>
  </sheetViews>
  <sheetFormatPr defaultColWidth="9.00390625" defaultRowHeight="14.25"/>
  <cols>
    <col min="1" max="1" width="9.875" style="163" hidden="1" customWidth="1"/>
    <col min="2" max="2" width="34.00390625" style="167" customWidth="1"/>
    <col min="3" max="3" width="10.75390625" style="167" customWidth="1"/>
    <col min="4" max="4" width="13.625" style="168" customWidth="1"/>
    <col min="5" max="5" width="13.625" style="169" customWidth="1"/>
    <col min="6" max="6" width="14.25390625" style="169" customWidth="1"/>
    <col min="7" max="7" width="12.50390625" style="170" customWidth="1"/>
    <col min="8" max="8" width="12.50390625" style="171" customWidth="1"/>
    <col min="9" max="10" width="12.25390625" style="171" customWidth="1"/>
    <col min="11" max="11" width="11.00390625" style="171" customWidth="1"/>
    <col min="12" max="12" width="13.625" style="169" customWidth="1"/>
    <col min="13" max="13" width="11.50390625" style="172" customWidth="1"/>
    <col min="14" max="16384" width="9.00390625" style="163" customWidth="1"/>
  </cols>
  <sheetData>
    <row r="1" spans="1:13" s="163" customFormat="1" ht="14.25">
      <c r="A1" s="164"/>
      <c r="B1" s="164"/>
      <c r="C1" s="167"/>
      <c r="D1" s="168"/>
      <c r="E1" s="169"/>
      <c r="F1" s="169"/>
      <c r="G1" s="170"/>
      <c r="H1" s="171"/>
      <c r="I1" s="171"/>
      <c r="J1" s="171"/>
      <c r="K1" s="171"/>
      <c r="L1" s="169"/>
      <c r="M1" s="172"/>
    </row>
    <row r="2" spans="1:13" s="163" customFormat="1" ht="39" customHeight="1">
      <c r="A2" s="173" t="s">
        <v>41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14" s="164" customFormat="1" ht="34.5" customHeight="1">
      <c r="A3" s="174" t="s">
        <v>42</v>
      </c>
      <c r="B3" s="174" t="s">
        <v>43</v>
      </c>
      <c r="C3" s="175" t="s">
        <v>44</v>
      </c>
      <c r="D3" s="176" t="s">
        <v>45</v>
      </c>
      <c r="E3" s="177" t="s">
        <v>46</v>
      </c>
      <c r="F3" s="178" t="s">
        <v>47</v>
      </c>
      <c r="G3" s="178" t="s">
        <v>48</v>
      </c>
      <c r="H3" s="178" t="s">
        <v>49</v>
      </c>
      <c r="I3" s="178" t="s">
        <v>50</v>
      </c>
      <c r="J3" s="178" t="s">
        <v>51</v>
      </c>
      <c r="K3" s="178" t="s">
        <v>52</v>
      </c>
      <c r="L3" s="178" t="s">
        <v>53</v>
      </c>
      <c r="M3" s="174" t="s">
        <v>54</v>
      </c>
      <c r="N3" s="194"/>
    </row>
    <row r="4" spans="1:14" s="164" customFormat="1" ht="18" customHeight="1" hidden="1">
      <c r="A4" s="174"/>
      <c r="B4" s="174"/>
      <c r="C4" s="175"/>
      <c r="D4" s="176"/>
      <c r="E4" s="178" t="s">
        <v>55</v>
      </c>
      <c r="F4" s="177" t="s">
        <v>56</v>
      </c>
      <c r="G4" s="178" t="s">
        <v>57</v>
      </c>
      <c r="H4" s="178" t="s">
        <v>58</v>
      </c>
      <c r="I4" s="178" t="s">
        <v>59</v>
      </c>
      <c r="J4" s="178" t="s">
        <v>60</v>
      </c>
      <c r="K4" s="178" t="s">
        <v>52</v>
      </c>
      <c r="L4" s="178" t="s">
        <v>61</v>
      </c>
      <c r="M4" s="174"/>
      <c r="N4" s="194"/>
    </row>
    <row r="5" spans="1:14" s="164" customFormat="1" ht="21.75" customHeight="1" hidden="1">
      <c r="A5" s="174"/>
      <c r="B5" s="174"/>
      <c r="C5" s="175"/>
      <c r="D5" s="176"/>
      <c r="E5" s="178"/>
      <c r="F5" s="177"/>
      <c r="G5" s="178"/>
      <c r="H5" s="179"/>
      <c r="I5" s="178"/>
      <c r="J5" s="178"/>
      <c r="K5" s="178"/>
      <c r="L5" s="179"/>
      <c r="M5" s="174"/>
      <c r="N5" s="194"/>
    </row>
    <row r="6" spans="1:13" s="108" customFormat="1" ht="19.5" customHeight="1">
      <c r="A6" s="180" t="s">
        <v>62</v>
      </c>
      <c r="B6" s="181" t="s">
        <v>63</v>
      </c>
      <c r="C6" s="182">
        <f>C7+C9+C11+C18+C20+C22+C24+C27+C29+C31+C35+C38+C39+C40+C42+C44+C50+C53+C55+C57+C59+C62+C65</f>
        <v>1793</v>
      </c>
      <c r="D6" s="183">
        <v>33556.6179</v>
      </c>
      <c r="E6" s="183">
        <v>14622.930000000002</v>
      </c>
      <c r="F6" s="184">
        <v>18444.1279</v>
      </c>
      <c r="G6" s="184">
        <v>60.260000000000005</v>
      </c>
      <c r="H6" s="184">
        <v>0</v>
      </c>
      <c r="I6" s="184">
        <v>176.3</v>
      </c>
      <c r="J6" s="184">
        <v>0</v>
      </c>
      <c r="K6" s="184">
        <v>0</v>
      </c>
      <c r="L6" s="184">
        <v>253</v>
      </c>
      <c r="M6" s="195"/>
    </row>
    <row r="7" spans="1:13" s="165" customFormat="1" ht="21.75" customHeight="1">
      <c r="A7" s="185" t="s">
        <v>64</v>
      </c>
      <c r="B7" s="186" t="s">
        <v>65</v>
      </c>
      <c r="C7" s="187">
        <f>C8</f>
        <v>52</v>
      </c>
      <c r="D7" s="188">
        <v>727.22</v>
      </c>
      <c r="E7" s="188">
        <v>440.51</v>
      </c>
      <c r="F7" s="188">
        <v>216.71</v>
      </c>
      <c r="G7" s="188">
        <v>0</v>
      </c>
      <c r="H7" s="188">
        <v>0</v>
      </c>
      <c r="I7" s="188">
        <v>70</v>
      </c>
      <c r="J7" s="188">
        <v>0</v>
      </c>
      <c r="K7" s="188">
        <v>0</v>
      </c>
      <c r="L7" s="188">
        <v>0</v>
      </c>
      <c r="M7" s="196"/>
    </row>
    <row r="8" spans="1:13" s="163" customFormat="1" ht="21.75" customHeight="1">
      <c r="A8" s="185" t="s">
        <v>66</v>
      </c>
      <c r="B8" s="186" t="s">
        <v>67</v>
      </c>
      <c r="C8" s="189">
        <v>52</v>
      </c>
      <c r="D8" s="183">
        <v>727.22</v>
      </c>
      <c r="E8" s="183">
        <v>440.51</v>
      </c>
      <c r="F8" s="183">
        <v>216.71</v>
      </c>
      <c r="G8" s="183">
        <v>0</v>
      </c>
      <c r="H8" s="183"/>
      <c r="I8" s="183">
        <v>70</v>
      </c>
      <c r="J8" s="183"/>
      <c r="K8" s="183"/>
      <c r="L8" s="183">
        <v>0</v>
      </c>
      <c r="M8" s="196"/>
    </row>
    <row r="9" spans="1:13" s="165" customFormat="1" ht="21.75" customHeight="1">
      <c r="A9" s="185" t="s">
        <v>64</v>
      </c>
      <c r="B9" s="186" t="s">
        <v>68</v>
      </c>
      <c r="C9" s="187">
        <f>C10</f>
        <v>31</v>
      </c>
      <c r="D9" s="188">
        <v>408.24</v>
      </c>
      <c r="E9" s="188">
        <v>261.38</v>
      </c>
      <c r="F9" s="188">
        <v>146.86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96"/>
    </row>
    <row r="10" spans="1:13" s="163" customFormat="1" ht="21.75" customHeight="1">
      <c r="A10" s="185" t="s">
        <v>66</v>
      </c>
      <c r="B10" s="186" t="s">
        <v>69</v>
      </c>
      <c r="C10" s="189">
        <v>31</v>
      </c>
      <c r="D10" s="183">
        <v>408.24</v>
      </c>
      <c r="E10" s="183">
        <v>261.38</v>
      </c>
      <c r="F10" s="183">
        <v>146.86</v>
      </c>
      <c r="G10" s="183">
        <v>0</v>
      </c>
      <c r="H10" s="183"/>
      <c r="I10" s="183"/>
      <c r="J10" s="183"/>
      <c r="K10" s="183"/>
      <c r="L10" s="183">
        <v>0</v>
      </c>
      <c r="M10" s="196"/>
    </row>
    <row r="11" spans="1:13" s="165" customFormat="1" ht="21.75" customHeight="1">
      <c r="A11" s="185" t="s">
        <v>64</v>
      </c>
      <c r="B11" s="186" t="s">
        <v>70</v>
      </c>
      <c r="C11" s="182">
        <f>C12+C13+C14+C15+C16+C17</f>
        <v>929</v>
      </c>
      <c r="D11" s="183">
        <v>10498.1279</v>
      </c>
      <c r="E11" s="183">
        <v>7599.429999999999</v>
      </c>
      <c r="F11" s="183">
        <v>2849.3979</v>
      </c>
      <c r="G11" s="183">
        <v>0</v>
      </c>
      <c r="H11" s="183">
        <v>0</v>
      </c>
      <c r="I11" s="183">
        <v>49.3</v>
      </c>
      <c r="J11" s="183">
        <v>0</v>
      </c>
      <c r="K11" s="183">
        <v>0</v>
      </c>
      <c r="L11" s="183">
        <v>0</v>
      </c>
      <c r="M11" s="197"/>
    </row>
    <row r="12" spans="1:13" s="163" customFormat="1" ht="21.75" customHeight="1">
      <c r="A12" s="185" t="s">
        <v>66</v>
      </c>
      <c r="B12" s="186" t="s">
        <v>71</v>
      </c>
      <c r="C12" s="189">
        <v>60</v>
      </c>
      <c r="D12" s="183">
        <v>723.65</v>
      </c>
      <c r="E12" s="183">
        <v>475.36</v>
      </c>
      <c r="F12" s="183">
        <v>248.29</v>
      </c>
      <c r="G12" s="183">
        <v>0</v>
      </c>
      <c r="H12" s="188"/>
      <c r="I12" s="188"/>
      <c r="J12" s="188"/>
      <c r="K12" s="188"/>
      <c r="L12" s="183">
        <v>0</v>
      </c>
      <c r="M12" s="196"/>
    </row>
    <row r="13" spans="1:13" s="163" customFormat="1" ht="21.75" customHeight="1">
      <c r="A13" s="185" t="s">
        <v>66</v>
      </c>
      <c r="B13" s="186" t="s">
        <v>72</v>
      </c>
      <c r="C13" s="189">
        <v>55</v>
      </c>
      <c r="D13" s="183">
        <v>1388.98</v>
      </c>
      <c r="E13" s="183">
        <v>840.45</v>
      </c>
      <c r="F13" s="183">
        <v>548.5300000000001</v>
      </c>
      <c r="G13" s="183">
        <v>0</v>
      </c>
      <c r="H13" s="188"/>
      <c r="I13" s="188"/>
      <c r="J13" s="188"/>
      <c r="K13" s="188"/>
      <c r="L13" s="183">
        <v>0</v>
      </c>
      <c r="M13" s="196"/>
    </row>
    <row r="14" spans="1:13" s="163" customFormat="1" ht="21.75" customHeight="1">
      <c r="A14" s="185" t="s">
        <v>73</v>
      </c>
      <c r="B14" s="186" t="s">
        <v>74</v>
      </c>
      <c r="C14" s="189">
        <v>23</v>
      </c>
      <c r="D14" s="183">
        <v>227.46000000000004</v>
      </c>
      <c r="E14" s="183">
        <v>152.86</v>
      </c>
      <c r="F14" s="183">
        <v>25.3</v>
      </c>
      <c r="G14" s="183">
        <v>0</v>
      </c>
      <c r="H14" s="188"/>
      <c r="I14" s="188">
        <v>49.3</v>
      </c>
      <c r="J14" s="188"/>
      <c r="K14" s="188"/>
      <c r="L14" s="183">
        <v>0</v>
      </c>
      <c r="M14" s="196"/>
    </row>
    <row r="15" spans="1:13" s="163" customFormat="1" ht="21.75" customHeight="1">
      <c r="A15" s="185" t="s">
        <v>66</v>
      </c>
      <c r="B15" s="186" t="s">
        <v>75</v>
      </c>
      <c r="C15" s="189">
        <v>20</v>
      </c>
      <c r="D15" s="183">
        <v>183.71999999999997</v>
      </c>
      <c r="E15" s="183">
        <v>153.60999999999999</v>
      </c>
      <c r="F15" s="183">
        <v>30.11</v>
      </c>
      <c r="G15" s="183">
        <v>0</v>
      </c>
      <c r="H15" s="183"/>
      <c r="I15" s="183"/>
      <c r="J15" s="183"/>
      <c r="K15" s="183"/>
      <c r="L15" s="183">
        <v>0</v>
      </c>
      <c r="M15" s="196"/>
    </row>
    <row r="16" spans="1:13" s="163" customFormat="1" ht="21.75" customHeight="1">
      <c r="A16" s="185" t="s">
        <v>66</v>
      </c>
      <c r="B16" s="186" t="s">
        <v>76</v>
      </c>
      <c r="C16" s="189">
        <v>36</v>
      </c>
      <c r="D16" s="183">
        <v>355.26</v>
      </c>
      <c r="E16" s="183">
        <v>272.75</v>
      </c>
      <c r="F16" s="183">
        <v>82.51</v>
      </c>
      <c r="G16" s="183">
        <v>0</v>
      </c>
      <c r="H16" s="183"/>
      <c r="I16" s="183"/>
      <c r="J16" s="183"/>
      <c r="K16" s="183"/>
      <c r="L16" s="183">
        <v>0</v>
      </c>
      <c r="M16" s="196"/>
    </row>
    <row r="17" spans="1:13" s="163" customFormat="1" ht="21.75" customHeight="1">
      <c r="A17" s="185" t="s">
        <v>66</v>
      </c>
      <c r="B17" s="186" t="s">
        <v>77</v>
      </c>
      <c r="C17" s="189">
        <v>735</v>
      </c>
      <c r="D17" s="183">
        <v>7619.0579</v>
      </c>
      <c r="E17" s="183">
        <v>5704.4</v>
      </c>
      <c r="F17" s="183">
        <v>1914.6579000000002</v>
      </c>
      <c r="G17" s="183">
        <v>0</v>
      </c>
      <c r="H17" s="183"/>
      <c r="I17" s="183"/>
      <c r="J17" s="183"/>
      <c r="K17" s="183"/>
      <c r="L17" s="183">
        <v>0</v>
      </c>
      <c r="M17" s="197"/>
    </row>
    <row r="18" spans="1:13" s="165" customFormat="1" ht="21.75" customHeight="1">
      <c r="A18" s="185" t="s">
        <v>64</v>
      </c>
      <c r="B18" s="186" t="s">
        <v>78</v>
      </c>
      <c r="C18" s="182">
        <f>C19</f>
        <v>60</v>
      </c>
      <c r="D18" s="183">
        <v>607.1100000000001</v>
      </c>
      <c r="E18" s="183">
        <v>442.6600000000001</v>
      </c>
      <c r="F18" s="183">
        <v>164.45</v>
      </c>
      <c r="G18" s="183">
        <v>0</v>
      </c>
      <c r="H18" s="183">
        <v>0</v>
      </c>
      <c r="I18" s="183">
        <v>0</v>
      </c>
      <c r="J18" s="183">
        <v>0</v>
      </c>
      <c r="K18" s="183">
        <v>0</v>
      </c>
      <c r="L18" s="183">
        <v>0</v>
      </c>
      <c r="M18" s="196"/>
    </row>
    <row r="19" spans="1:13" s="163" customFormat="1" ht="21.75" customHeight="1">
      <c r="A19" s="185" t="s">
        <v>66</v>
      </c>
      <c r="B19" s="186" t="s">
        <v>79</v>
      </c>
      <c r="C19" s="190">
        <v>60</v>
      </c>
      <c r="D19" s="183">
        <v>607.1100000000001</v>
      </c>
      <c r="E19" s="183">
        <v>442.6600000000001</v>
      </c>
      <c r="F19" s="183">
        <v>164.45</v>
      </c>
      <c r="G19" s="183">
        <v>0</v>
      </c>
      <c r="H19" s="183"/>
      <c r="I19" s="183"/>
      <c r="J19" s="183"/>
      <c r="K19" s="183"/>
      <c r="L19" s="183">
        <v>0</v>
      </c>
      <c r="M19" s="196"/>
    </row>
    <row r="20" spans="1:13" s="165" customFormat="1" ht="21.75" customHeight="1">
      <c r="A20" s="185" t="s">
        <v>64</v>
      </c>
      <c r="B20" s="186" t="s">
        <v>80</v>
      </c>
      <c r="C20" s="187">
        <f>C21</f>
        <v>22</v>
      </c>
      <c r="D20" s="188">
        <v>250.87</v>
      </c>
      <c r="E20" s="188">
        <v>157.66</v>
      </c>
      <c r="F20" s="188">
        <v>73.21000000000001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20</v>
      </c>
      <c r="M20" s="196"/>
    </row>
    <row r="21" spans="1:13" s="163" customFormat="1" ht="21.75" customHeight="1">
      <c r="A21" s="185" t="s">
        <v>66</v>
      </c>
      <c r="B21" s="186" t="s">
        <v>81</v>
      </c>
      <c r="C21" s="189">
        <v>22</v>
      </c>
      <c r="D21" s="183">
        <v>250.87</v>
      </c>
      <c r="E21" s="183">
        <v>157.66</v>
      </c>
      <c r="F21" s="183">
        <v>73.21000000000001</v>
      </c>
      <c r="G21" s="183">
        <v>0</v>
      </c>
      <c r="H21" s="183"/>
      <c r="I21" s="183"/>
      <c r="J21" s="183"/>
      <c r="K21" s="183"/>
      <c r="L21" s="183">
        <v>20</v>
      </c>
      <c r="M21" s="196"/>
    </row>
    <row r="22" spans="1:13" s="165" customFormat="1" ht="21.75" customHeight="1">
      <c r="A22" s="185" t="s">
        <v>64</v>
      </c>
      <c r="B22" s="186" t="s">
        <v>82</v>
      </c>
      <c r="C22" s="182">
        <f>C23</f>
        <v>122</v>
      </c>
      <c r="D22" s="183">
        <v>1478.3</v>
      </c>
      <c r="E22" s="183">
        <v>915.81</v>
      </c>
      <c r="F22" s="183">
        <v>419.49</v>
      </c>
      <c r="G22" s="183">
        <v>0</v>
      </c>
      <c r="H22" s="183">
        <v>0</v>
      </c>
      <c r="I22" s="183">
        <v>57</v>
      </c>
      <c r="J22" s="183">
        <v>0</v>
      </c>
      <c r="K22" s="183">
        <v>0</v>
      </c>
      <c r="L22" s="183">
        <v>86</v>
      </c>
      <c r="M22" s="197"/>
    </row>
    <row r="23" spans="1:13" s="163" customFormat="1" ht="21.75" customHeight="1">
      <c r="A23" s="185" t="s">
        <v>66</v>
      </c>
      <c r="B23" s="186" t="s">
        <v>83</v>
      </c>
      <c r="C23" s="189">
        <v>122</v>
      </c>
      <c r="D23" s="183">
        <v>1478.3</v>
      </c>
      <c r="E23" s="183">
        <v>915.81</v>
      </c>
      <c r="F23" s="191">
        <v>419.49</v>
      </c>
      <c r="G23" s="183">
        <v>0</v>
      </c>
      <c r="H23" s="188"/>
      <c r="I23" s="188">
        <v>57</v>
      </c>
      <c r="J23" s="188"/>
      <c r="K23" s="188"/>
      <c r="L23" s="188">
        <v>86</v>
      </c>
      <c r="M23" s="196"/>
    </row>
    <row r="24" spans="1:13" s="165" customFormat="1" ht="21.75" customHeight="1">
      <c r="A24" s="185" t="s">
        <v>64</v>
      </c>
      <c r="B24" s="186" t="s">
        <v>84</v>
      </c>
      <c r="C24" s="192">
        <f>C25+C26</f>
        <v>0</v>
      </c>
      <c r="D24" s="191">
        <v>5500</v>
      </c>
      <c r="E24" s="191">
        <v>0</v>
      </c>
      <c r="F24" s="191">
        <v>5500</v>
      </c>
      <c r="G24" s="191">
        <v>0</v>
      </c>
      <c r="H24" s="191">
        <v>0</v>
      </c>
      <c r="I24" s="191">
        <v>0</v>
      </c>
      <c r="J24" s="191">
        <v>0</v>
      </c>
      <c r="K24" s="191">
        <v>0</v>
      </c>
      <c r="L24" s="191">
        <v>0</v>
      </c>
      <c r="M24" s="198"/>
    </row>
    <row r="25" spans="1:13" s="163" customFormat="1" ht="21.75" customHeight="1">
      <c r="A25" s="185" t="s">
        <v>66</v>
      </c>
      <c r="B25" s="186" t="s">
        <v>85</v>
      </c>
      <c r="C25" s="189"/>
      <c r="D25" s="183">
        <v>1000</v>
      </c>
      <c r="E25" s="183">
        <v>0</v>
      </c>
      <c r="F25" s="183">
        <v>1000</v>
      </c>
      <c r="G25" s="183">
        <v>0</v>
      </c>
      <c r="H25" s="183"/>
      <c r="I25" s="183"/>
      <c r="J25" s="183"/>
      <c r="K25" s="183"/>
      <c r="L25" s="183">
        <v>0</v>
      </c>
      <c r="M25" s="196"/>
    </row>
    <row r="26" spans="1:13" s="163" customFormat="1" ht="21.75" customHeight="1">
      <c r="A26" s="185" t="s">
        <v>66</v>
      </c>
      <c r="B26" s="193" t="s">
        <v>86</v>
      </c>
      <c r="C26" s="190"/>
      <c r="D26" s="183">
        <v>4500</v>
      </c>
      <c r="E26" s="183">
        <v>0</v>
      </c>
      <c r="F26" s="183">
        <v>4500</v>
      </c>
      <c r="G26" s="183">
        <v>0</v>
      </c>
      <c r="H26" s="183"/>
      <c r="I26" s="183"/>
      <c r="J26" s="183"/>
      <c r="K26" s="183"/>
      <c r="L26" s="183">
        <v>0</v>
      </c>
      <c r="M26" s="196"/>
    </row>
    <row r="27" spans="1:13" s="165" customFormat="1" ht="21.75" customHeight="1">
      <c r="A27" s="185" t="s">
        <v>64</v>
      </c>
      <c r="B27" s="186" t="s">
        <v>87</v>
      </c>
      <c r="C27" s="187">
        <f>C28</f>
        <v>26</v>
      </c>
      <c r="D27" s="188">
        <v>362.39</v>
      </c>
      <c r="E27" s="188">
        <v>201.68</v>
      </c>
      <c r="F27" s="188">
        <v>154.71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6</v>
      </c>
      <c r="M27" s="196"/>
    </row>
    <row r="28" spans="1:13" s="163" customFormat="1" ht="21.75" customHeight="1">
      <c r="A28" s="185" t="s">
        <v>66</v>
      </c>
      <c r="B28" s="186" t="s">
        <v>88</v>
      </c>
      <c r="C28" s="189">
        <v>26</v>
      </c>
      <c r="D28" s="183">
        <v>362.39</v>
      </c>
      <c r="E28" s="183">
        <v>201.68</v>
      </c>
      <c r="F28" s="183">
        <v>154.71</v>
      </c>
      <c r="G28" s="183">
        <v>0</v>
      </c>
      <c r="H28" s="183"/>
      <c r="I28" s="183"/>
      <c r="J28" s="183"/>
      <c r="K28" s="183"/>
      <c r="L28" s="183">
        <v>6</v>
      </c>
      <c r="M28" s="196"/>
    </row>
    <row r="29" spans="1:13" s="165" customFormat="1" ht="21.75" customHeight="1">
      <c r="A29" s="185" t="s">
        <v>64</v>
      </c>
      <c r="B29" s="186" t="s">
        <v>89</v>
      </c>
      <c r="C29" s="187">
        <f>C30</f>
        <v>17</v>
      </c>
      <c r="D29" s="188">
        <v>163.92999999999998</v>
      </c>
      <c r="E29" s="188">
        <v>125.05999999999999</v>
      </c>
      <c r="F29" s="188">
        <v>38.87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99"/>
    </row>
    <row r="30" spans="1:13" s="163" customFormat="1" ht="21.75" customHeight="1">
      <c r="A30" s="185" t="s">
        <v>66</v>
      </c>
      <c r="B30" s="186" t="s">
        <v>90</v>
      </c>
      <c r="C30" s="189">
        <v>17</v>
      </c>
      <c r="D30" s="183">
        <v>163.92999999999998</v>
      </c>
      <c r="E30" s="183">
        <v>125.05999999999999</v>
      </c>
      <c r="F30" s="183">
        <v>38.87</v>
      </c>
      <c r="G30" s="183">
        <v>0</v>
      </c>
      <c r="H30" s="188"/>
      <c r="I30" s="188"/>
      <c r="J30" s="188"/>
      <c r="K30" s="188"/>
      <c r="L30" s="183">
        <v>0</v>
      </c>
      <c r="M30" s="199"/>
    </row>
    <row r="31" spans="1:13" s="165" customFormat="1" ht="21.75" customHeight="1">
      <c r="A31" s="185" t="s">
        <v>64</v>
      </c>
      <c r="B31" s="186" t="s">
        <v>91</v>
      </c>
      <c r="C31" s="187">
        <f>C32+C33+C34</f>
        <v>111</v>
      </c>
      <c r="D31" s="188">
        <v>1810.41</v>
      </c>
      <c r="E31" s="188">
        <v>839.53</v>
      </c>
      <c r="F31" s="188">
        <v>970.88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200"/>
    </row>
    <row r="32" spans="1:13" s="163" customFormat="1" ht="21.75" customHeight="1">
      <c r="A32" s="185" t="s">
        <v>66</v>
      </c>
      <c r="B32" s="186" t="s">
        <v>92</v>
      </c>
      <c r="C32" s="189">
        <v>91</v>
      </c>
      <c r="D32" s="183">
        <v>1330.25</v>
      </c>
      <c r="E32" s="183">
        <v>673.27</v>
      </c>
      <c r="F32" s="183">
        <v>656.98</v>
      </c>
      <c r="G32" s="183">
        <v>0</v>
      </c>
      <c r="H32" s="183"/>
      <c r="I32" s="183"/>
      <c r="J32" s="183"/>
      <c r="K32" s="183"/>
      <c r="L32" s="183">
        <v>0</v>
      </c>
      <c r="M32" s="196"/>
    </row>
    <row r="33" spans="1:13" s="163" customFormat="1" ht="21.75" customHeight="1">
      <c r="A33" s="185" t="s">
        <v>66</v>
      </c>
      <c r="B33" s="186" t="s">
        <v>93</v>
      </c>
      <c r="C33" s="189">
        <v>20</v>
      </c>
      <c r="D33" s="183">
        <v>327.15999999999997</v>
      </c>
      <c r="E33" s="183">
        <v>166.26</v>
      </c>
      <c r="F33" s="183">
        <v>160.9</v>
      </c>
      <c r="G33" s="183">
        <v>0</v>
      </c>
      <c r="H33" s="183"/>
      <c r="I33" s="183"/>
      <c r="J33" s="183"/>
      <c r="K33" s="183"/>
      <c r="L33" s="183">
        <v>0</v>
      </c>
      <c r="M33" s="196"/>
    </row>
    <row r="34" spans="1:13" s="163" customFormat="1" ht="21.75" customHeight="1">
      <c r="A34" s="185" t="s">
        <v>66</v>
      </c>
      <c r="B34" s="186" t="s">
        <v>94</v>
      </c>
      <c r="C34" s="189"/>
      <c r="D34" s="183">
        <v>153</v>
      </c>
      <c r="E34" s="183">
        <v>0</v>
      </c>
      <c r="F34" s="183">
        <v>153</v>
      </c>
      <c r="G34" s="183">
        <v>0</v>
      </c>
      <c r="H34" s="183"/>
      <c r="I34" s="183"/>
      <c r="J34" s="183"/>
      <c r="K34" s="183"/>
      <c r="L34" s="183">
        <v>0</v>
      </c>
      <c r="M34" s="196"/>
    </row>
    <row r="35" spans="1:13" s="165" customFormat="1" ht="21.75" customHeight="1">
      <c r="A35" s="185" t="s">
        <v>64</v>
      </c>
      <c r="B35" s="186" t="s">
        <v>95</v>
      </c>
      <c r="C35" s="187">
        <f>C36+C37</f>
        <v>48</v>
      </c>
      <c r="D35" s="188">
        <v>1014.79</v>
      </c>
      <c r="E35" s="188">
        <v>344.11</v>
      </c>
      <c r="F35" s="188">
        <v>670.68</v>
      </c>
      <c r="G35" s="188">
        <v>0</v>
      </c>
      <c r="H35" s="188">
        <v>0</v>
      </c>
      <c r="I35" s="188">
        <v>0</v>
      </c>
      <c r="J35" s="188">
        <v>0</v>
      </c>
      <c r="K35" s="188">
        <v>0</v>
      </c>
      <c r="L35" s="188">
        <v>0</v>
      </c>
      <c r="M35" s="200"/>
    </row>
    <row r="36" spans="1:13" s="163" customFormat="1" ht="21.75" customHeight="1">
      <c r="A36" s="185" t="s">
        <v>66</v>
      </c>
      <c r="B36" s="186" t="s">
        <v>96</v>
      </c>
      <c r="C36" s="189">
        <v>48</v>
      </c>
      <c r="D36" s="183">
        <v>414.79</v>
      </c>
      <c r="E36" s="183">
        <v>344.11</v>
      </c>
      <c r="F36" s="183">
        <v>70.67999999999999</v>
      </c>
      <c r="G36" s="183">
        <v>0</v>
      </c>
      <c r="H36" s="183"/>
      <c r="I36" s="183"/>
      <c r="J36" s="183"/>
      <c r="K36" s="183"/>
      <c r="L36" s="183">
        <v>0</v>
      </c>
      <c r="M36" s="196"/>
    </row>
    <row r="37" spans="1:13" s="163" customFormat="1" ht="21.75" customHeight="1">
      <c r="A37" s="185" t="s">
        <v>66</v>
      </c>
      <c r="B37" s="186" t="s">
        <v>97</v>
      </c>
      <c r="C37" s="189"/>
      <c r="D37" s="183">
        <v>600</v>
      </c>
      <c r="E37" s="183">
        <v>0</v>
      </c>
      <c r="F37" s="183">
        <v>600</v>
      </c>
      <c r="G37" s="183">
        <v>0</v>
      </c>
      <c r="H37" s="183"/>
      <c r="I37" s="183"/>
      <c r="J37" s="183"/>
      <c r="K37" s="183"/>
      <c r="L37" s="183">
        <v>0</v>
      </c>
      <c r="M37" s="196"/>
    </row>
    <row r="38" spans="1:13" s="165" customFormat="1" ht="21.75" customHeight="1">
      <c r="A38" s="185" t="s">
        <v>64</v>
      </c>
      <c r="B38" s="186" t="s">
        <v>98</v>
      </c>
      <c r="C38" s="187"/>
      <c r="D38" s="183">
        <v>0</v>
      </c>
      <c r="E38" s="183">
        <v>0</v>
      </c>
      <c r="F38" s="183">
        <v>0</v>
      </c>
      <c r="G38" s="183">
        <v>0</v>
      </c>
      <c r="H38" s="183"/>
      <c r="I38" s="183"/>
      <c r="J38" s="183"/>
      <c r="K38" s="183"/>
      <c r="L38" s="183">
        <v>0</v>
      </c>
      <c r="M38" s="196"/>
    </row>
    <row r="39" spans="1:13" s="165" customFormat="1" ht="21.75" customHeight="1">
      <c r="A39" s="185" t="s">
        <v>64</v>
      </c>
      <c r="B39" s="186" t="s">
        <v>99</v>
      </c>
      <c r="C39" s="187"/>
      <c r="D39" s="183">
        <v>185</v>
      </c>
      <c r="E39" s="183">
        <v>0</v>
      </c>
      <c r="F39" s="183">
        <v>120</v>
      </c>
      <c r="G39" s="183">
        <v>0</v>
      </c>
      <c r="H39" s="183"/>
      <c r="I39" s="183"/>
      <c r="J39" s="183"/>
      <c r="K39" s="183"/>
      <c r="L39" s="183">
        <v>65</v>
      </c>
      <c r="M39" s="196"/>
    </row>
    <row r="40" spans="1:13" s="165" customFormat="1" ht="21.75" customHeight="1">
      <c r="A40" s="185" t="s">
        <v>64</v>
      </c>
      <c r="B40" s="186" t="s">
        <v>100</v>
      </c>
      <c r="C40" s="182">
        <f>C41</f>
        <v>5</v>
      </c>
      <c r="D40" s="183">
        <v>50.88000000000001</v>
      </c>
      <c r="E40" s="183">
        <v>38.900000000000006</v>
      </c>
      <c r="F40" s="183">
        <v>11.98</v>
      </c>
      <c r="G40" s="183">
        <v>0</v>
      </c>
      <c r="H40" s="183">
        <v>0</v>
      </c>
      <c r="I40" s="183">
        <v>0</v>
      </c>
      <c r="J40" s="183">
        <v>0</v>
      </c>
      <c r="K40" s="183">
        <v>0</v>
      </c>
      <c r="L40" s="183">
        <v>0</v>
      </c>
      <c r="M40" s="182"/>
    </row>
    <row r="41" spans="1:13" s="163" customFormat="1" ht="21.75" customHeight="1">
      <c r="A41" s="185" t="s">
        <v>73</v>
      </c>
      <c r="B41" s="186" t="s">
        <v>101</v>
      </c>
      <c r="C41" s="190">
        <v>5</v>
      </c>
      <c r="D41" s="183">
        <v>50.88000000000001</v>
      </c>
      <c r="E41" s="183">
        <v>38.900000000000006</v>
      </c>
      <c r="F41" s="183">
        <v>11.98</v>
      </c>
      <c r="G41" s="183">
        <v>0</v>
      </c>
      <c r="H41" s="183"/>
      <c r="I41" s="183"/>
      <c r="J41" s="183"/>
      <c r="K41" s="183"/>
      <c r="L41" s="183">
        <v>0</v>
      </c>
      <c r="M41" s="196"/>
    </row>
    <row r="42" spans="1:13" s="165" customFormat="1" ht="21.75" customHeight="1">
      <c r="A42" s="185" t="s">
        <v>64</v>
      </c>
      <c r="B42" s="186" t="s">
        <v>102</v>
      </c>
      <c r="C42" s="187">
        <f>C43</f>
        <v>9</v>
      </c>
      <c r="D42" s="188">
        <v>90.03000000000002</v>
      </c>
      <c r="E42" s="188">
        <v>64.61000000000001</v>
      </c>
      <c r="F42" s="188">
        <v>25.42</v>
      </c>
      <c r="G42" s="188">
        <v>0</v>
      </c>
      <c r="H42" s="188">
        <v>0</v>
      </c>
      <c r="I42" s="188">
        <v>0</v>
      </c>
      <c r="J42" s="188">
        <v>0</v>
      </c>
      <c r="K42" s="188">
        <v>0</v>
      </c>
      <c r="L42" s="188">
        <v>0</v>
      </c>
      <c r="M42" s="196"/>
    </row>
    <row r="43" spans="1:13" s="163" customFormat="1" ht="21.75" customHeight="1">
      <c r="A43" s="185" t="s">
        <v>73</v>
      </c>
      <c r="B43" s="186" t="s">
        <v>103</v>
      </c>
      <c r="C43" s="189">
        <v>9</v>
      </c>
      <c r="D43" s="183">
        <v>90.03000000000002</v>
      </c>
      <c r="E43" s="183">
        <v>64.61000000000001</v>
      </c>
      <c r="F43" s="183">
        <v>25.42</v>
      </c>
      <c r="G43" s="183">
        <v>0</v>
      </c>
      <c r="H43" s="183"/>
      <c r="I43" s="183"/>
      <c r="J43" s="183"/>
      <c r="K43" s="183"/>
      <c r="L43" s="183">
        <v>0</v>
      </c>
      <c r="M43" s="196"/>
    </row>
    <row r="44" spans="1:13" s="165" customFormat="1" ht="21.75" customHeight="1">
      <c r="A44" s="185" t="s">
        <v>64</v>
      </c>
      <c r="B44" s="186" t="s">
        <v>104</v>
      </c>
      <c r="C44" s="187">
        <f>SUM(C45:C49)</f>
        <v>9</v>
      </c>
      <c r="D44" s="188">
        <v>199.55</v>
      </c>
      <c r="E44" s="188">
        <v>77.26</v>
      </c>
      <c r="F44" s="188">
        <v>122.29</v>
      </c>
      <c r="G44" s="188">
        <v>0</v>
      </c>
      <c r="H44" s="188">
        <v>0</v>
      </c>
      <c r="I44" s="188">
        <v>0</v>
      </c>
      <c r="J44" s="188">
        <v>0</v>
      </c>
      <c r="K44" s="188">
        <v>0</v>
      </c>
      <c r="L44" s="188">
        <v>0</v>
      </c>
      <c r="M44" s="188">
        <v>0</v>
      </c>
    </row>
    <row r="45" spans="1:13" s="163" customFormat="1" ht="21.75" customHeight="1">
      <c r="A45" s="185" t="s">
        <v>66</v>
      </c>
      <c r="B45" s="186" t="s">
        <v>105</v>
      </c>
      <c r="C45" s="189">
        <v>4</v>
      </c>
      <c r="D45" s="183">
        <v>39.74</v>
      </c>
      <c r="E45" s="183">
        <v>29.15</v>
      </c>
      <c r="F45" s="183">
        <v>10.59</v>
      </c>
      <c r="G45" s="183">
        <v>0</v>
      </c>
      <c r="H45" s="183"/>
      <c r="I45" s="183"/>
      <c r="J45" s="183"/>
      <c r="K45" s="183"/>
      <c r="L45" s="183">
        <v>0</v>
      </c>
      <c r="M45" s="196"/>
    </row>
    <row r="46" spans="1:13" s="163" customFormat="1" ht="21.75" customHeight="1">
      <c r="A46" s="185" t="s">
        <v>66</v>
      </c>
      <c r="B46" s="186" t="s">
        <v>106</v>
      </c>
      <c r="C46" s="189">
        <v>5</v>
      </c>
      <c r="D46" s="183">
        <v>50.27</v>
      </c>
      <c r="E46" s="183">
        <v>38.11</v>
      </c>
      <c r="F46" s="183">
        <v>12.16</v>
      </c>
      <c r="G46" s="183">
        <v>0</v>
      </c>
      <c r="H46" s="183"/>
      <c r="I46" s="183"/>
      <c r="J46" s="183"/>
      <c r="K46" s="183"/>
      <c r="L46" s="183">
        <v>0</v>
      </c>
      <c r="M46" s="196"/>
    </row>
    <row r="47" spans="1:13" s="163" customFormat="1" ht="21.75" customHeight="1">
      <c r="A47" s="185" t="s">
        <v>66</v>
      </c>
      <c r="B47" s="186" t="s">
        <v>107</v>
      </c>
      <c r="C47" s="189"/>
      <c r="D47" s="183">
        <v>10</v>
      </c>
      <c r="E47" s="183">
        <v>0</v>
      </c>
      <c r="F47" s="183">
        <v>10</v>
      </c>
      <c r="G47" s="183">
        <v>0</v>
      </c>
      <c r="H47" s="183"/>
      <c r="I47" s="183"/>
      <c r="J47" s="183"/>
      <c r="K47" s="183"/>
      <c r="L47" s="183">
        <v>0</v>
      </c>
      <c r="M47" s="196"/>
    </row>
    <row r="48" spans="1:13" s="163" customFormat="1" ht="21.75" customHeight="1">
      <c r="A48" s="185" t="s">
        <v>73</v>
      </c>
      <c r="B48" s="186" t="s">
        <v>108</v>
      </c>
      <c r="C48" s="189"/>
      <c r="D48" s="183">
        <v>8</v>
      </c>
      <c r="E48" s="183">
        <v>0</v>
      </c>
      <c r="F48" s="183">
        <v>8</v>
      </c>
      <c r="G48" s="183">
        <v>0</v>
      </c>
      <c r="H48" s="183"/>
      <c r="I48" s="183"/>
      <c r="J48" s="183"/>
      <c r="K48" s="183"/>
      <c r="L48" s="183">
        <v>0</v>
      </c>
      <c r="M48" s="196"/>
    </row>
    <row r="49" spans="1:13" s="163" customFormat="1" ht="21.75" customHeight="1">
      <c r="A49" s="185" t="s">
        <v>66</v>
      </c>
      <c r="B49" s="186" t="s">
        <v>109</v>
      </c>
      <c r="C49" s="189"/>
      <c r="D49" s="183">
        <v>91.54</v>
      </c>
      <c r="E49" s="183">
        <v>10</v>
      </c>
      <c r="F49" s="183">
        <v>81.54</v>
      </c>
      <c r="G49" s="183">
        <v>0</v>
      </c>
      <c r="H49" s="183"/>
      <c r="I49" s="183"/>
      <c r="J49" s="183"/>
      <c r="K49" s="183"/>
      <c r="L49" s="183">
        <v>0</v>
      </c>
      <c r="M49" s="196"/>
    </row>
    <row r="50" spans="1:13" s="165" customFormat="1" ht="21.75" customHeight="1">
      <c r="A50" s="185" t="s">
        <v>64</v>
      </c>
      <c r="B50" s="186" t="s">
        <v>110</v>
      </c>
      <c r="C50" s="187">
        <f>C51+C52</f>
        <v>50</v>
      </c>
      <c r="D50" s="188">
        <v>911.37</v>
      </c>
      <c r="E50" s="188">
        <v>396.03</v>
      </c>
      <c r="F50" s="188">
        <v>515.3399999999999</v>
      </c>
      <c r="G50" s="188">
        <v>0</v>
      </c>
      <c r="H50" s="188">
        <v>0</v>
      </c>
      <c r="I50" s="188">
        <v>0</v>
      </c>
      <c r="J50" s="188">
        <v>0</v>
      </c>
      <c r="K50" s="188">
        <v>0</v>
      </c>
      <c r="L50" s="188">
        <v>0</v>
      </c>
      <c r="M50" s="200"/>
    </row>
    <row r="51" spans="1:13" s="163" customFormat="1" ht="21.75" customHeight="1">
      <c r="A51" s="185" t="s">
        <v>66</v>
      </c>
      <c r="B51" s="186" t="s">
        <v>111</v>
      </c>
      <c r="C51" s="189">
        <v>50</v>
      </c>
      <c r="D51" s="183">
        <v>660.62</v>
      </c>
      <c r="E51" s="183">
        <v>396.03</v>
      </c>
      <c r="F51" s="183">
        <v>264.59</v>
      </c>
      <c r="G51" s="183">
        <v>0</v>
      </c>
      <c r="H51" s="183"/>
      <c r="I51" s="183"/>
      <c r="J51" s="183"/>
      <c r="K51" s="183"/>
      <c r="L51" s="183">
        <v>0</v>
      </c>
      <c r="M51" s="196"/>
    </row>
    <row r="52" spans="1:13" s="163" customFormat="1" ht="21.75" customHeight="1">
      <c r="A52" s="185" t="s">
        <v>73</v>
      </c>
      <c r="B52" s="186" t="s">
        <v>112</v>
      </c>
      <c r="C52" s="189"/>
      <c r="D52" s="183">
        <v>250.75</v>
      </c>
      <c r="E52" s="183">
        <v>0</v>
      </c>
      <c r="F52" s="183">
        <v>250.75</v>
      </c>
      <c r="G52" s="183">
        <v>0</v>
      </c>
      <c r="H52" s="183"/>
      <c r="I52" s="183"/>
      <c r="J52" s="183"/>
      <c r="K52" s="183"/>
      <c r="L52" s="183">
        <v>0</v>
      </c>
      <c r="M52" s="196"/>
    </row>
    <row r="53" spans="1:13" s="108" customFormat="1" ht="21.75" customHeight="1">
      <c r="A53" s="185" t="s">
        <v>64</v>
      </c>
      <c r="B53" s="186" t="s">
        <v>113</v>
      </c>
      <c r="C53" s="187">
        <f>C54</f>
        <v>30</v>
      </c>
      <c r="D53" s="188">
        <v>562.37</v>
      </c>
      <c r="E53" s="188">
        <v>474.69000000000005</v>
      </c>
      <c r="F53" s="188">
        <v>87.68</v>
      </c>
      <c r="G53" s="188">
        <v>0</v>
      </c>
      <c r="H53" s="188">
        <v>0</v>
      </c>
      <c r="I53" s="188">
        <v>0</v>
      </c>
      <c r="J53" s="188">
        <v>0</v>
      </c>
      <c r="K53" s="188">
        <v>0</v>
      </c>
      <c r="L53" s="188">
        <v>0</v>
      </c>
      <c r="M53" s="196"/>
    </row>
    <row r="54" spans="1:13" s="164" customFormat="1" ht="21.75" customHeight="1">
      <c r="A54" s="185" t="s">
        <v>66</v>
      </c>
      <c r="B54" s="186" t="s">
        <v>114</v>
      </c>
      <c r="C54" s="189">
        <v>30</v>
      </c>
      <c r="D54" s="183">
        <v>562.37</v>
      </c>
      <c r="E54" s="183">
        <v>474.69000000000005</v>
      </c>
      <c r="F54" s="183">
        <v>87.68</v>
      </c>
      <c r="G54" s="183">
        <v>0</v>
      </c>
      <c r="H54" s="183"/>
      <c r="I54" s="183"/>
      <c r="J54" s="183"/>
      <c r="K54" s="183"/>
      <c r="L54" s="183">
        <v>0</v>
      </c>
      <c r="M54" s="196"/>
    </row>
    <row r="55" spans="1:13" s="165" customFormat="1" ht="21.75" customHeight="1">
      <c r="A55" s="185" t="s">
        <v>64</v>
      </c>
      <c r="B55" s="186" t="s">
        <v>115</v>
      </c>
      <c r="C55" s="187">
        <f>C56</f>
        <v>20</v>
      </c>
      <c r="D55" s="188">
        <v>408.08</v>
      </c>
      <c r="E55" s="188">
        <v>145.69</v>
      </c>
      <c r="F55" s="188">
        <v>262.39</v>
      </c>
      <c r="G55" s="188">
        <v>0</v>
      </c>
      <c r="H55" s="188">
        <v>0</v>
      </c>
      <c r="I55" s="188">
        <v>0</v>
      </c>
      <c r="J55" s="188">
        <v>0</v>
      </c>
      <c r="K55" s="188">
        <v>0</v>
      </c>
      <c r="L55" s="188">
        <v>0</v>
      </c>
      <c r="M55" s="196"/>
    </row>
    <row r="56" spans="1:13" s="163" customFormat="1" ht="21.75" customHeight="1">
      <c r="A56" s="185" t="s">
        <v>66</v>
      </c>
      <c r="B56" s="186" t="s">
        <v>116</v>
      </c>
      <c r="C56" s="189">
        <v>20</v>
      </c>
      <c r="D56" s="183">
        <v>408.08</v>
      </c>
      <c r="E56" s="183">
        <v>145.69</v>
      </c>
      <c r="F56" s="183">
        <v>262.39</v>
      </c>
      <c r="G56" s="183">
        <v>0</v>
      </c>
      <c r="H56" s="183"/>
      <c r="I56" s="183"/>
      <c r="J56" s="183"/>
      <c r="K56" s="183"/>
      <c r="L56" s="183">
        <v>0</v>
      </c>
      <c r="M56" s="196"/>
    </row>
    <row r="57" spans="1:13" s="165" customFormat="1" ht="21.75" customHeight="1">
      <c r="A57" s="185" t="s">
        <v>64</v>
      </c>
      <c r="B57" s="186" t="s">
        <v>117</v>
      </c>
      <c r="C57" s="182">
        <f>C58</f>
        <v>23</v>
      </c>
      <c r="D57" s="183">
        <v>297.37</v>
      </c>
      <c r="E57" s="183">
        <v>182.68</v>
      </c>
      <c r="F57" s="183">
        <v>102.89</v>
      </c>
      <c r="G57" s="183">
        <v>11.8</v>
      </c>
      <c r="H57" s="183">
        <v>0</v>
      </c>
      <c r="I57" s="183">
        <v>0</v>
      </c>
      <c r="J57" s="183">
        <v>0</v>
      </c>
      <c r="K57" s="183">
        <v>0</v>
      </c>
      <c r="L57" s="183">
        <v>0</v>
      </c>
      <c r="M57" s="196"/>
    </row>
    <row r="58" spans="1:13" s="163" customFormat="1" ht="21.75" customHeight="1">
      <c r="A58" s="185" t="s">
        <v>66</v>
      </c>
      <c r="B58" s="186" t="s">
        <v>118</v>
      </c>
      <c r="C58" s="190">
        <v>23</v>
      </c>
      <c r="D58" s="183">
        <v>297.37</v>
      </c>
      <c r="E58" s="183">
        <v>182.68</v>
      </c>
      <c r="F58" s="183">
        <v>102.89</v>
      </c>
      <c r="G58" s="183">
        <v>11.8</v>
      </c>
      <c r="H58" s="183"/>
      <c r="I58" s="183"/>
      <c r="J58" s="183"/>
      <c r="K58" s="183"/>
      <c r="L58" s="183">
        <v>0</v>
      </c>
      <c r="M58" s="196"/>
    </row>
    <row r="59" spans="1:13" s="165" customFormat="1" ht="21.75" customHeight="1">
      <c r="A59" s="185" t="s">
        <v>64</v>
      </c>
      <c r="B59" s="186" t="s">
        <v>119</v>
      </c>
      <c r="C59" s="187">
        <f>C60+C61</f>
        <v>43</v>
      </c>
      <c r="D59" s="188">
        <v>913.245</v>
      </c>
      <c r="E59" s="188">
        <v>521.5</v>
      </c>
      <c r="F59" s="188">
        <v>343.285</v>
      </c>
      <c r="G59" s="188">
        <v>48.46</v>
      </c>
      <c r="H59" s="188">
        <v>0</v>
      </c>
      <c r="I59" s="188">
        <v>0</v>
      </c>
      <c r="J59" s="188">
        <v>0</v>
      </c>
      <c r="K59" s="188">
        <v>0</v>
      </c>
      <c r="L59" s="188">
        <v>0</v>
      </c>
      <c r="M59" s="200"/>
    </row>
    <row r="60" spans="1:13" s="163" customFormat="1" ht="21.75" customHeight="1">
      <c r="A60" s="185" t="s">
        <v>66</v>
      </c>
      <c r="B60" s="186" t="s">
        <v>120</v>
      </c>
      <c r="C60" s="189">
        <v>32</v>
      </c>
      <c r="D60" s="183">
        <v>744.475</v>
      </c>
      <c r="E60" s="183">
        <v>437.79</v>
      </c>
      <c r="F60" s="183">
        <v>306.685</v>
      </c>
      <c r="G60" s="183">
        <v>0</v>
      </c>
      <c r="H60" s="183"/>
      <c r="I60" s="183"/>
      <c r="J60" s="183"/>
      <c r="K60" s="183"/>
      <c r="L60" s="183">
        <v>0</v>
      </c>
      <c r="M60" s="196"/>
    </row>
    <row r="61" spans="1:13" s="163" customFormat="1" ht="21.75" customHeight="1">
      <c r="A61" s="185" t="s">
        <v>73</v>
      </c>
      <c r="B61" s="186" t="s">
        <v>121</v>
      </c>
      <c r="C61" s="189">
        <v>11</v>
      </c>
      <c r="D61" s="183">
        <v>168.77</v>
      </c>
      <c r="E61" s="183">
        <v>83.71</v>
      </c>
      <c r="F61" s="183">
        <v>36.6</v>
      </c>
      <c r="G61" s="183">
        <v>48.46</v>
      </c>
      <c r="H61" s="183"/>
      <c r="I61" s="183"/>
      <c r="J61" s="183"/>
      <c r="K61" s="183"/>
      <c r="L61" s="183">
        <v>0</v>
      </c>
      <c r="M61" s="196"/>
    </row>
    <row r="62" spans="1:13" s="165" customFormat="1" ht="21.75" customHeight="1">
      <c r="A62" s="185" t="s">
        <v>64</v>
      </c>
      <c r="B62" s="186" t="s">
        <v>122</v>
      </c>
      <c r="C62" s="187">
        <f>C63+C64</f>
        <v>186</v>
      </c>
      <c r="D62" s="188">
        <v>2162.2650000000003</v>
      </c>
      <c r="E62" s="188">
        <v>1309.81</v>
      </c>
      <c r="F62" s="188">
        <v>776.455</v>
      </c>
      <c r="G62" s="188">
        <v>0</v>
      </c>
      <c r="H62" s="188">
        <v>0</v>
      </c>
      <c r="I62" s="188">
        <v>0</v>
      </c>
      <c r="J62" s="188">
        <v>0</v>
      </c>
      <c r="K62" s="188">
        <v>0</v>
      </c>
      <c r="L62" s="188">
        <v>76</v>
      </c>
      <c r="M62" s="196"/>
    </row>
    <row r="63" spans="1:13" s="163" customFormat="1" ht="21.75" customHeight="1">
      <c r="A63" s="185" t="s">
        <v>66</v>
      </c>
      <c r="B63" s="186" t="s">
        <v>123</v>
      </c>
      <c r="C63" s="189">
        <v>123</v>
      </c>
      <c r="D63" s="183">
        <v>1517.775</v>
      </c>
      <c r="E63" s="183">
        <v>945.34</v>
      </c>
      <c r="F63" s="183">
        <v>496.435</v>
      </c>
      <c r="G63" s="183">
        <v>0</v>
      </c>
      <c r="H63" s="183"/>
      <c r="I63" s="183"/>
      <c r="J63" s="183"/>
      <c r="K63" s="183"/>
      <c r="L63" s="183">
        <v>76</v>
      </c>
      <c r="M63" s="196"/>
    </row>
    <row r="64" spans="1:13" s="163" customFormat="1" ht="21.75" customHeight="1">
      <c r="A64" s="185" t="s">
        <v>73</v>
      </c>
      <c r="B64" s="186" t="s">
        <v>124</v>
      </c>
      <c r="C64" s="189">
        <v>63</v>
      </c>
      <c r="D64" s="183">
        <v>644.49</v>
      </c>
      <c r="E64" s="183">
        <v>364.47</v>
      </c>
      <c r="F64" s="183">
        <v>280.02</v>
      </c>
      <c r="G64" s="183">
        <v>0</v>
      </c>
      <c r="H64" s="183"/>
      <c r="I64" s="183"/>
      <c r="J64" s="183"/>
      <c r="K64" s="183"/>
      <c r="L64" s="183">
        <v>0</v>
      </c>
      <c r="M64" s="196"/>
    </row>
    <row r="65" spans="1:13" s="165" customFormat="1" ht="21.75" customHeight="1">
      <c r="A65" s="185" t="s">
        <v>64</v>
      </c>
      <c r="B65" s="186" t="s">
        <v>125</v>
      </c>
      <c r="C65" s="187">
        <f>C66+C67</f>
        <v>0</v>
      </c>
      <c r="D65" s="188">
        <v>4955.07</v>
      </c>
      <c r="E65" s="188">
        <v>83.93</v>
      </c>
      <c r="F65" s="188">
        <v>4871.139999999999</v>
      </c>
      <c r="G65" s="188">
        <v>0</v>
      </c>
      <c r="H65" s="188">
        <v>0</v>
      </c>
      <c r="I65" s="188">
        <v>0</v>
      </c>
      <c r="J65" s="188">
        <v>0</v>
      </c>
      <c r="K65" s="188">
        <v>0</v>
      </c>
      <c r="L65" s="188">
        <v>0</v>
      </c>
      <c r="M65" s="200"/>
    </row>
    <row r="66" spans="1:13" s="163" customFormat="1" ht="21.75" customHeight="1">
      <c r="A66" s="185" t="s">
        <v>66</v>
      </c>
      <c r="B66" s="186" t="s">
        <v>126</v>
      </c>
      <c r="C66" s="189"/>
      <c r="D66" s="183">
        <v>277.17</v>
      </c>
      <c r="E66" s="183">
        <v>83.93</v>
      </c>
      <c r="F66" s="183">
        <v>193.24</v>
      </c>
      <c r="G66" s="183">
        <v>0</v>
      </c>
      <c r="H66" s="183"/>
      <c r="I66" s="183"/>
      <c r="J66" s="183"/>
      <c r="K66" s="183"/>
      <c r="L66" s="183">
        <v>0</v>
      </c>
      <c r="M66" s="196"/>
    </row>
    <row r="67" spans="1:13" s="163" customFormat="1" ht="21.75" customHeight="1">
      <c r="A67" s="185" t="s">
        <v>66</v>
      </c>
      <c r="B67" s="186" t="s">
        <v>127</v>
      </c>
      <c r="C67" s="189"/>
      <c r="D67" s="183">
        <v>4677.9</v>
      </c>
      <c r="E67" s="183">
        <v>0</v>
      </c>
      <c r="F67" s="183">
        <v>4677.9</v>
      </c>
      <c r="G67" s="183">
        <v>0</v>
      </c>
      <c r="H67" s="183"/>
      <c r="I67" s="183"/>
      <c r="J67" s="183"/>
      <c r="K67" s="183"/>
      <c r="L67" s="183">
        <v>0</v>
      </c>
      <c r="M67" s="196"/>
    </row>
    <row r="68" spans="1:13" s="165" customFormat="1" ht="21.75" customHeight="1">
      <c r="A68" s="185"/>
      <c r="B68" s="186"/>
      <c r="C68" s="187"/>
      <c r="D68" s="183"/>
      <c r="E68" s="183"/>
      <c r="F68" s="183"/>
      <c r="G68" s="183"/>
      <c r="H68" s="183"/>
      <c r="I68" s="183"/>
      <c r="J68" s="183"/>
      <c r="K68" s="183"/>
      <c r="L68" s="183"/>
      <c r="M68" s="196"/>
    </row>
    <row r="69" spans="1:13" s="165" customFormat="1" ht="21.75" customHeight="1">
      <c r="A69" s="180" t="s">
        <v>62</v>
      </c>
      <c r="B69" s="181" t="s">
        <v>128</v>
      </c>
      <c r="C69" s="182">
        <f>C70+C72+C76+C77+C78+C80+C81</f>
        <v>371</v>
      </c>
      <c r="D69" s="183">
        <v>11647.93</v>
      </c>
      <c r="E69" s="183">
        <v>4574.01</v>
      </c>
      <c r="F69" s="183">
        <v>4868.09</v>
      </c>
      <c r="G69" s="183">
        <v>0</v>
      </c>
      <c r="H69" s="183">
        <v>0</v>
      </c>
      <c r="I69" s="183">
        <v>1209.83</v>
      </c>
      <c r="J69" s="183">
        <v>0</v>
      </c>
      <c r="K69" s="183">
        <v>0</v>
      </c>
      <c r="L69" s="183">
        <v>996</v>
      </c>
      <c r="M69" s="204"/>
    </row>
    <row r="70" spans="1:13" s="165" customFormat="1" ht="21.75" customHeight="1">
      <c r="A70" s="185" t="s">
        <v>64</v>
      </c>
      <c r="B70" s="186" t="s">
        <v>129</v>
      </c>
      <c r="C70" s="187">
        <f>C71</f>
        <v>45</v>
      </c>
      <c r="D70" s="188">
        <v>36</v>
      </c>
      <c r="E70" s="188">
        <v>0</v>
      </c>
      <c r="F70" s="188">
        <v>36</v>
      </c>
      <c r="G70" s="188">
        <v>0</v>
      </c>
      <c r="H70" s="188">
        <v>0</v>
      </c>
      <c r="I70" s="188">
        <v>0</v>
      </c>
      <c r="J70" s="188">
        <v>0</v>
      </c>
      <c r="K70" s="188">
        <v>0</v>
      </c>
      <c r="L70" s="188">
        <v>0</v>
      </c>
      <c r="M70" s="200"/>
    </row>
    <row r="71" spans="1:13" s="163" customFormat="1" ht="21.75" customHeight="1">
      <c r="A71" s="185" t="s">
        <v>66</v>
      </c>
      <c r="B71" s="186" t="s">
        <v>130</v>
      </c>
      <c r="C71" s="189">
        <v>45</v>
      </c>
      <c r="D71" s="183">
        <v>36</v>
      </c>
      <c r="E71" s="183">
        <v>0</v>
      </c>
      <c r="F71" s="183">
        <v>36</v>
      </c>
      <c r="G71" s="183">
        <v>0</v>
      </c>
      <c r="H71" s="183"/>
      <c r="I71" s="183"/>
      <c r="J71" s="183"/>
      <c r="K71" s="183"/>
      <c r="L71" s="183">
        <v>0</v>
      </c>
      <c r="M71" s="205"/>
    </row>
    <row r="72" spans="1:13" s="165" customFormat="1" ht="21.75" customHeight="1">
      <c r="A72" s="185" t="s">
        <v>64</v>
      </c>
      <c r="B72" s="186" t="s">
        <v>131</v>
      </c>
      <c r="C72" s="182">
        <f>C73+C74+C75</f>
        <v>282</v>
      </c>
      <c r="D72" s="183">
        <v>9357.62</v>
      </c>
      <c r="E72" s="183">
        <v>4191.75</v>
      </c>
      <c r="F72" s="183">
        <v>4041.87</v>
      </c>
      <c r="G72" s="183">
        <v>0</v>
      </c>
      <c r="H72" s="183">
        <v>0</v>
      </c>
      <c r="I72" s="183">
        <v>170</v>
      </c>
      <c r="J72" s="183">
        <v>0</v>
      </c>
      <c r="K72" s="183">
        <v>0</v>
      </c>
      <c r="L72" s="183">
        <v>954</v>
      </c>
      <c r="M72" s="197"/>
    </row>
    <row r="73" spans="1:13" s="163" customFormat="1" ht="21.75" customHeight="1">
      <c r="A73" s="185" t="s">
        <v>66</v>
      </c>
      <c r="B73" s="186" t="s">
        <v>132</v>
      </c>
      <c r="C73" s="189">
        <v>230</v>
      </c>
      <c r="D73" s="183">
        <v>7685.87</v>
      </c>
      <c r="E73" s="183">
        <v>3450.13</v>
      </c>
      <c r="F73" s="183">
        <v>3282.74</v>
      </c>
      <c r="G73" s="183">
        <v>0</v>
      </c>
      <c r="H73" s="183"/>
      <c r="I73" s="183">
        <v>170</v>
      </c>
      <c r="J73" s="183"/>
      <c r="K73" s="183"/>
      <c r="L73" s="183">
        <v>783</v>
      </c>
      <c r="M73" s="205"/>
    </row>
    <row r="74" spans="1:13" s="163" customFormat="1" ht="21.75" customHeight="1">
      <c r="A74" s="185" t="s">
        <v>66</v>
      </c>
      <c r="B74" s="186" t="s">
        <v>133</v>
      </c>
      <c r="C74" s="189">
        <v>52</v>
      </c>
      <c r="D74" s="183">
        <v>1600.31</v>
      </c>
      <c r="E74" s="183">
        <v>741.62</v>
      </c>
      <c r="F74" s="183">
        <v>687.69</v>
      </c>
      <c r="G74" s="183">
        <v>0</v>
      </c>
      <c r="H74" s="183"/>
      <c r="I74" s="183"/>
      <c r="J74" s="183"/>
      <c r="K74" s="183"/>
      <c r="L74" s="183">
        <v>171</v>
      </c>
      <c r="M74" s="205"/>
    </row>
    <row r="75" spans="1:13" s="163" customFormat="1" ht="21.75" customHeight="1">
      <c r="A75" s="185" t="s">
        <v>66</v>
      </c>
      <c r="B75" s="186" t="s">
        <v>134</v>
      </c>
      <c r="C75" s="189"/>
      <c r="D75" s="183">
        <v>71.44</v>
      </c>
      <c r="E75" s="183">
        <v>0</v>
      </c>
      <c r="F75" s="183">
        <v>71.44</v>
      </c>
      <c r="G75" s="183">
        <v>0</v>
      </c>
      <c r="H75" s="183"/>
      <c r="I75" s="183"/>
      <c r="J75" s="183"/>
      <c r="K75" s="183"/>
      <c r="L75" s="183">
        <v>0</v>
      </c>
      <c r="M75" s="196"/>
    </row>
    <row r="76" spans="1:13" s="165" customFormat="1" ht="21.75" customHeight="1">
      <c r="A76" s="185" t="s">
        <v>64</v>
      </c>
      <c r="B76" s="186" t="s">
        <v>135</v>
      </c>
      <c r="C76" s="187"/>
      <c r="D76" s="183">
        <v>8</v>
      </c>
      <c r="E76" s="183">
        <v>0</v>
      </c>
      <c r="F76" s="183">
        <v>8</v>
      </c>
      <c r="G76" s="183">
        <v>0</v>
      </c>
      <c r="H76" s="183"/>
      <c r="I76" s="183"/>
      <c r="J76" s="183"/>
      <c r="K76" s="183"/>
      <c r="L76" s="183">
        <v>0</v>
      </c>
      <c r="M76" s="205"/>
    </row>
    <row r="77" spans="1:13" s="108" customFormat="1" ht="21.75" customHeight="1">
      <c r="A77" s="185" t="s">
        <v>64</v>
      </c>
      <c r="B77" s="186" t="s">
        <v>136</v>
      </c>
      <c r="C77" s="187"/>
      <c r="D77" s="183">
        <v>8</v>
      </c>
      <c r="E77" s="183">
        <v>0</v>
      </c>
      <c r="F77" s="183">
        <v>8</v>
      </c>
      <c r="G77" s="183">
        <v>0</v>
      </c>
      <c r="H77" s="183"/>
      <c r="I77" s="183"/>
      <c r="J77" s="183"/>
      <c r="K77" s="183"/>
      <c r="L77" s="183">
        <v>0</v>
      </c>
      <c r="M77" s="205"/>
    </row>
    <row r="78" spans="1:13" s="108" customFormat="1" ht="21.75" customHeight="1">
      <c r="A78" s="185" t="s">
        <v>64</v>
      </c>
      <c r="B78" s="186" t="s">
        <v>137</v>
      </c>
      <c r="C78" s="182">
        <f>C79</f>
        <v>44</v>
      </c>
      <c r="D78" s="183">
        <v>667.48</v>
      </c>
      <c r="E78" s="183">
        <v>382.26</v>
      </c>
      <c r="F78" s="183">
        <v>285.22</v>
      </c>
      <c r="G78" s="183">
        <v>0</v>
      </c>
      <c r="H78" s="183">
        <v>0</v>
      </c>
      <c r="I78" s="183">
        <v>0</v>
      </c>
      <c r="J78" s="183">
        <v>0</v>
      </c>
      <c r="K78" s="183">
        <v>0</v>
      </c>
      <c r="L78" s="183">
        <v>0</v>
      </c>
      <c r="M78" s="196"/>
    </row>
    <row r="79" spans="1:13" s="164" customFormat="1" ht="21.75" customHeight="1">
      <c r="A79" s="185" t="s">
        <v>66</v>
      </c>
      <c r="B79" s="186" t="s">
        <v>138</v>
      </c>
      <c r="C79" s="190">
        <v>44</v>
      </c>
      <c r="D79" s="183">
        <v>667.48</v>
      </c>
      <c r="E79" s="183">
        <v>382.26</v>
      </c>
      <c r="F79" s="183">
        <v>285.22</v>
      </c>
      <c r="G79" s="183">
        <v>0</v>
      </c>
      <c r="H79" s="183"/>
      <c r="I79" s="183"/>
      <c r="J79" s="183"/>
      <c r="K79" s="183"/>
      <c r="L79" s="183">
        <v>0</v>
      </c>
      <c r="M79" s="196"/>
    </row>
    <row r="80" spans="1:13" s="165" customFormat="1" ht="21.75" customHeight="1">
      <c r="A80" s="185" t="s">
        <v>64</v>
      </c>
      <c r="B80" s="186" t="s">
        <v>139</v>
      </c>
      <c r="C80" s="187"/>
      <c r="D80" s="183">
        <v>0</v>
      </c>
      <c r="E80" s="183">
        <v>0</v>
      </c>
      <c r="F80" s="183">
        <v>0</v>
      </c>
      <c r="G80" s="183">
        <v>0</v>
      </c>
      <c r="H80" s="183"/>
      <c r="I80" s="183"/>
      <c r="J80" s="183"/>
      <c r="K80" s="183"/>
      <c r="L80" s="183">
        <v>0</v>
      </c>
      <c r="M80" s="196"/>
    </row>
    <row r="81" spans="1:13" s="165" customFormat="1" ht="21.75" customHeight="1">
      <c r="A81" s="185" t="s">
        <v>64</v>
      </c>
      <c r="B81" s="186" t="s">
        <v>140</v>
      </c>
      <c r="C81" s="187"/>
      <c r="D81" s="183">
        <v>1570.83</v>
      </c>
      <c r="E81" s="183">
        <v>0</v>
      </c>
      <c r="F81" s="183">
        <v>489</v>
      </c>
      <c r="G81" s="183">
        <v>0</v>
      </c>
      <c r="H81" s="183"/>
      <c r="I81" s="183">
        <v>1039.83</v>
      </c>
      <c r="J81" s="183"/>
      <c r="K81" s="183"/>
      <c r="L81" s="183">
        <v>42</v>
      </c>
      <c r="M81" s="196"/>
    </row>
    <row r="82" spans="1:13" s="165" customFormat="1" ht="21.75" customHeight="1">
      <c r="A82" s="185"/>
      <c r="B82" s="186"/>
      <c r="C82" s="187"/>
      <c r="D82" s="183"/>
      <c r="E82" s="183"/>
      <c r="F82" s="183"/>
      <c r="G82" s="183"/>
      <c r="H82" s="183"/>
      <c r="I82" s="183"/>
      <c r="J82" s="183"/>
      <c r="K82" s="183"/>
      <c r="L82" s="183"/>
      <c r="M82" s="196"/>
    </row>
    <row r="83" spans="1:13" s="108" customFormat="1" ht="21.75" customHeight="1">
      <c r="A83" s="180" t="s">
        <v>62</v>
      </c>
      <c r="B83" s="181" t="s">
        <v>141</v>
      </c>
      <c r="C83" s="201">
        <f>C84+C86+C87+C89+C91+C94+C95</f>
        <v>3509</v>
      </c>
      <c r="D83" s="183">
        <v>45258.87</v>
      </c>
      <c r="E83" s="183">
        <v>31298.41</v>
      </c>
      <c r="F83" s="183">
        <v>1390.16</v>
      </c>
      <c r="G83" s="183">
        <v>1694.3</v>
      </c>
      <c r="H83" s="183">
        <v>0</v>
      </c>
      <c r="I83" s="183">
        <v>822</v>
      </c>
      <c r="J83" s="183">
        <v>0</v>
      </c>
      <c r="K83" s="183">
        <v>0</v>
      </c>
      <c r="L83" s="183">
        <v>10054</v>
      </c>
      <c r="M83" s="204"/>
    </row>
    <row r="84" spans="1:13" s="165" customFormat="1" ht="21.75" customHeight="1">
      <c r="A84" s="185" t="s">
        <v>64</v>
      </c>
      <c r="B84" s="186" t="s">
        <v>142</v>
      </c>
      <c r="C84" s="187">
        <f>C85</f>
        <v>33</v>
      </c>
      <c r="D84" s="188">
        <v>782.9000000000001</v>
      </c>
      <c r="E84" s="188">
        <v>638.0500000000001</v>
      </c>
      <c r="F84" s="188">
        <v>144.85000000000002</v>
      </c>
      <c r="G84" s="188">
        <v>0</v>
      </c>
      <c r="H84" s="188">
        <v>0</v>
      </c>
      <c r="I84" s="188">
        <v>0</v>
      </c>
      <c r="J84" s="188">
        <v>0</v>
      </c>
      <c r="K84" s="188">
        <v>0</v>
      </c>
      <c r="L84" s="188">
        <v>0</v>
      </c>
      <c r="M84" s="196"/>
    </row>
    <row r="85" spans="1:13" s="163" customFormat="1" ht="21.75" customHeight="1">
      <c r="A85" s="185" t="s">
        <v>66</v>
      </c>
      <c r="B85" s="186" t="s">
        <v>143</v>
      </c>
      <c r="C85" s="189">
        <v>33</v>
      </c>
      <c r="D85" s="183">
        <v>782.9000000000001</v>
      </c>
      <c r="E85" s="183">
        <v>638.0500000000001</v>
      </c>
      <c r="F85" s="183">
        <v>144.85000000000002</v>
      </c>
      <c r="G85" s="183">
        <v>0</v>
      </c>
      <c r="H85" s="183"/>
      <c r="I85" s="183"/>
      <c r="J85" s="183"/>
      <c r="K85" s="183"/>
      <c r="L85" s="183">
        <v>0</v>
      </c>
      <c r="M85" s="196"/>
    </row>
    <row r="86" spans="1:13" s="165" customFormat="1" ht="21.75" customHeight="1">
      <c r="A86" s="185" t="s">
        <v>64</v>
      </c>
      <c r="B86" s="186" t="s">
        <v>144</v>
      </c>
      <c r="C86" s="187">
        <v>3077</v>
      </c>
      <c r="D86" s="183">
        <v>38748.08</v>
      </c>
      <c r="E86" s="183">
        <v>27269.4</v>
      </c>
      <c r="F86" s="183">
        <v>1044.88</v>
      </c>
      <c r="G86" s="183">
        <v>1556.8</v>
      </c>
      <c r="H86" s="183"/>
      <c r="I86" s="183">
        <v>272</v>
      </c>
      <c r="J86" s="183"/>
      <c r="K86" s="183"/>
      <c r="L86" s="183">
        <v>8605</v>
      </c>
      <c r="M86" s="197"/>
    </row>
    <row r="87" spans="1:13" s="165" customFormat="1" ht="21.75" customHeight="1">
      <c r="A87" s="185" t="s">
        <v>64</v>
      </c>
      <c r="B87" s="186" t="s">
        <v>145</v>
      </c>
      <c r="C87" s="187">
        <f>C88</f>
        <v>331</v>
      </c>
      <c r="D87" s="188">
        <v>4313.49</v>
      </c>
      <c r="E87" s="188">
        <v>2737.21</v>
      </c>
      <c r="F87" s="188">
        <v>53.78</v>
      </c>
      <c r="G87" s="188">
        <v>137.5</v>
      </c>
      <c r="H87" s="188">
        <v>0</v>
      </c>
      <c r="I87" s="188">
        <v>0</v>
      </c>
      <c r="J87" s="188">
        <v>0</v>
      </c>
      <c r="K87" s="188">
        <v>0</v>
      </c>
      <c r="L87" s="188">
        <v>1385</v>
      </c>
      <c r="M87" s="200"/>
    </row>
    <row r="88" spans="1:13" s="163" customFormat="1" ht="21.75" customHeight="1">
      <c r="A88" s="185" t="s">
        <v>73</v>
      </c>
      <c r="B88" s="202" t="s">
        <v>146</v>
      </c>
      <c r="C88" s="189">
        <v>331</v>
      </c>
      <c r="D88" s="183">
        <v>4313.49</v>
      </c>
      <c r="E88" s="183">
        <v>2737.21</v>
      </c>
      <c r="F88" s="183">
        <v>53.78</v>
      </c>
      <c r="G88" s="183">
        <v>137.5</v>
      </c>
      <c r="H88" s="183"/>
      <c r="I88" s="183"/>
      <c r="J88" s="183"/>
      <c r="K88" s="183"/>
      <c r="L88" s="183">
        <v>1385</v>
      </c>
      <c r="M88" s="196"/>
    </row>
    <row r="89" spans="1:13" s="165" customFormat="1" ht="21.75" customHeight="1">
      <c r="A89" s="185" t="s">
        <v>64</v>
      </c>
      <c r="B89" s="202" t="s">
        <v>147</v>
      </c>
      <c r="C89" s="187">
        <f>C90</f>
        <v>19</v>
      </c>
      <c r="D89" s="188">
        <v>263.83000000000004</v>
      </c>
      <c r="E89" s="188">
        <v>199.83</v>
      </c>
      <c r="F89" s="188">
        <v>0</v>
      </c>
      <c r="G89" s="188">
        <v>0</v>
      </c>
      <c r="H89" s="188">
        <v>0</v>
      </c>
      <c r="I89" s="188">
        <v>0</v>
      </c>
      <c r="J89" s="188">
        <v>0</v>
      </c>
      <c r="K89" s="188">
        <v>0</v>
      </c>
      <c r="L89" s="188">
        <v>64</v>
      </c>
      <c r="M89" s="196"/>
    </row>
    <row r="90" spans="1:13" s="163" customFormat="1" ht="21.75" customHeight="1">
      <c r="A90" s="185" t="s">
        <v>73</v>
      </c>
      <c r="B90" s="202" t="s">
        <v>148</v>
      </c>
      <c r="C90" s="189">
        <v>19</v>
      </c>
      <c r="D90" s="183">
        <v>263.83000000000004</v>
      </c>
      <c r="E90" s="183">
        <v>199.83</v>
      </c>
      <c r="F90" s="183">
        <v>0</v>
      </c>
      <c r="G90" s="183">
        <v>0</v>
      </c>
      <c r="H90" s="183"/>
      <c r="I90" s="183"/>
      <c r="J90" s="183"/>
      <c r="K90" s="183"/>
      <c r="L90" s="183">
        <v>64</v>
      </c>
      <c r="M90" s="196"/>
    </row>
    <row r="91" spans="1:13" s="165" customFormat="1" ht="21.75" customHeight="1">
      <c r="A91" s="185" t="s">
        <v>64</v>
      </c>
      <c r="B91" s="186" t="s">
        <v>149</v>
      </c>
      <c r="C91" s="182">
        <f>C92+C93</f>
        <v>49</v>
      </c>
      <c r="D91" s="183">
        <v>600.5699999999999</v>
      </c>
      <c r="E91" s="183">
        <v>453.92</v>
      </c>
      <c r="F91" s="183">
        <v>146.64999999999998</v>
      </c>
      <c r="G91" s="183">
        <v>0</v>
      </c>
      <c r="H91" s="183">
        <v>0</v>
      </c>
      <c r="I91" s="183">
        <v>0</v>
      </c>
      <c r="J91" s="183">
        <v>0</v>
      </c>
      <c r="K91" s="183">
        <v>0</v>
      </c>
      <c r="L91" s="183">
        <v>0</v>
      </c>
      <c r="M91" s="197"/>
    </row>
    <row r="92" spans="1:13" s="163" customFormat="1" ht="21.75" customHeight="1">
      <c r="A92" s="185" t="s">
        <v>73</v>
      </c>
      <c r="B92" s="186" t="s">
        <v>150</v>
      </c>
      <c r="C92" s="189">
        <v>29</v>
      </c>
      <c r="D92" s="183">
        <v>383.75</v>
      </c>
      <c r="E92" s="183">
        <v>291.59000000000003</v>
      </c>
      <c r="F92" s="183">
        <v>92.16</v>
      </c>
      <c r="G92" s="183">
        <v>0</v>
      </c>
      <c r="H92" s="183"/>
      <c r="I92" s="183"/>
      <c r="J92" s="183"/>
      <c r="K92" s="183"/>
      <c r="L92" s="183">
        <v>0</v>
      </c>
      <c r="M92" s="196"/>
    </row>
    <row r="93" spans="1:13" s="163" customFormat="1" ht="21.75" customHeight="1">
      <c r="A93" s="185" t="s">
        <v>73</v>
      </c>
      <c r="B93" s="186" t="s">
        <v>151</v>
      </c>
      <c r="C93" s="189">
        <v>20</v>
      </c>
      <c r="D93" s="183">
        <v>216.82</v>
      </c>
      <c r="E93" s="183">
        <v>162.32999999999998</v>
      </c>
      <c r="F93" s="183">
        <v>54.489999999999995</v>
      </c>
      <c r="G93" s="183">
        <v>0</v>
      </c>
      <c r="H93" s="183"/>
      <c r="I93" s="183"/>
      <c r="J93" s="183"/>
      <c r="K93" s="183"/>
      <c r="L93" s="183">
        <v>0</v>
      </c>
      <c r="M93" s="196"/>
    </row>
    <row r="94" spans="1:13" s="165" customFormat="1" ht="21.75" customHeight="1">
      <c r="A94" s="185" t="s">
        <v>64</v>
      </c>
      <c r="B94" s="186" t="s">
        <v>152</v>
      </c>
      <c r="C94" s="187"/>
      <c r="D94" s="183">
        <v>550</v>
      </c>
      <c r="E94" s="183">
        <v>0</v>
      </c>
      <c r="F94" s="183">
        <v>0</v>
      </c>
      <c r="G94" s="183">
        <v>0</v>
      </c>
      <c r="H94" s="183"/>
      <c r="I94" s="183">
        <v>550</v>
      </c>
      <c r="J94" s="183"/>
      <c r="K94" s="183"/>
      <c r="L94" s="183">
        <v>0</v>
      </c>
      <c r="M94" s="196"/>
    </row>
    <row r="95" spans="1:13" s="165" customFormat="1" ht="21.75" customHeight="1">
      <c r="A95" s="185" t="s">
        <v>64</v>
      </c>
      <c r="B95" s="186" t="s">
        <v>153</v>
      </c>
      <c r="C95" s="187"/>
      <c r="D95" s="183">
        <v>0</v>
      </c>
      <c r="E95" s="183">
        <v>0</v>
      </c>
      <c r="F95" s="183">
        <v>0</v>
      </c>
      <c r="G95" s="183">
        <v>0</v>
      </c>
      <c r="H95" s="183"/>
      <c r="I95" s="183"/>
      <c r="J95" s="183"/>
      <c r="K95" s="183"/>
      <c r="L95" s="183">
        <v>0</v>
      </c>
      <c r="M95" s="196"/>
    </row>
    <row r="96" spans="1:13" s="165" customFormat="1" ht="21.75" customHeight="1">
      <c r="A96" s="185"/>
      <c r="B96" s="186"/>
      <c r="C96" s="187"/>
      <c r="D96" s="183"/>
      <c r="E96" s="183"/>
      <c r="F96" s="183"/>
      <c r="G96" s="183"/>
      <c r="H96" s="183"/>
      <c r="I96" s="183"/>
      <c r="J96" s="183"/>
      <c r="K96" s="183"/>
      <c r="L96" s="183"/>
      <c r="M96" s="196"/>
    </row>
    <row r="97" spans="1:13" s="165" customFormat="1" ht="21.75" customHeight="1">
      <c r="A97" s="180" t="s">
        <v>62</v>
      </c>
      <c r="B97" s="181" t="s">
        <v>154</v>
      </c>
      <c r="C97" s="182">
        <f>C98+C99+C100+C102+C104</f>
        <v>21</v>
      </c>
      <c r="D97" s="183">
        <v>744.1</v>
      </c>
      <c r="E97" s="183">
        <v>163.48000000000002</v>
      </c>
      <c r="F97" s="183">
        <v>186.62</v>
      </c>
      <c r="G97" s="183">
        <v>0</v>
      </c>
      <c r="H97" s="183">
        <v>0</v>
      </c>
      <c r="I97" s="183">
        <v>194</v>
      </c>
      <c r="J97" s="183">
        <v>0</v>
      </c>
      <c r="K97" s="183">
        <v>0</v>
      </c>
      <c r="L97" s="183">
        <v>200</v>
      </c>
      <c r="M97" s="204"/>
    </row>
    <row r="98" spans="1:13" s="165" customFormat="1" ht="21.75" customHeight="1">
      <c r="A98" s="185" t="s">
        <v>64</v>
      </c>
      <c r="B98" s="186" t="s">
        <v>155</v>
      </c>
      <c r="C98" s="203"/>
      <c r="D98" s="183">
        <v>0</v>
      </c>
      <c r="E98" s="183">
        <v>0</v>
      </c>
      <c r="F98" s="183">
        <v>0</v>
      </c>
      <c r="G98" s="183">
        <v>0</v>
      </c>
      <c r="H98" s="188"/>
      <c r="I98" s="188"/>
      <c r="J98" s="188"/>
      <c r="K98" s="188"/>
      <c r="L98" s="183">
        <v>0</v>
      </c>
      <c r="M98" s="206"/>
    </row>
    <row r="99" spans="1:13" s="165" customFormat="1" ht="21.75" customHeight="1">
      <c r="A99" s="185" t="s">
        <v>64</v>
      </c>
      <c r="B99" s="186" t="s">
        <v>156</v>
      </c>
      <c r="C99" s="182"/>
      <c r="D99" s="183">
        <v>505</v>
      </c>
      <c r="E99" s="183">
        <v>0</v>
      </c>
      <c r="F99" s="183">
        <v>111</v>
      </c>
      <c r="G99" s="183">
        <v>0</v>
      </c>
      <c r="H99" s="183"/>
      <c r="I99" s="183">
        <v>194</v>
      </c>
      <c r="J99" s="183"/>
      <c r="K99" s="183"/>
      <c r="L99" s="183">
        <v>200</v>
      </c>
      <c r="M99" s="196"/>
    </row>
    <row r="100" spans="1:13" s="165" customFormat="1" ht="21.75" customHeight="1">
      <c r="A100" s="185" t="s">
        <v>64</v>
      </c>
      <c r="B100" s="186" t="s">
        <v>157</v>
      </c>
      <c r="C100" s="187">
        <f>C101</f>
        <v>12</v>
      </c>
      <c r="D100" s="188">
        <v>126.13</v>
      </c>
      <c r="E100" s="188">
        <v>88.22</v>
      </c>
      <c r="F100" s="188">
        <v>37.91</v>
      </c>
      <c r="G100" s="188">
        <v>0</v>
      </c>
      <c r="H100" s="188">
        <v>0</v>
      </c>
      <c r="I100" s="188">
        <v>0</v>
      </c>
      <c r="J100" s="188">
        <v>0</v>
      </c>
      <c r="K100" s="188">
        <v>0</v>
      </c>
      <c r="L100" s="188">
        <v>0</v>
      </c>
      <c r="M100" s="196"/>
    </row>
    <row r="101" spans="1:13" s="163" customFormat="1" ht="21.75" customHeight="1">
      <c r="A101" s="185" t="s">
        <v>73</v>
      </c>
      <c r="B101" s="186" t="s">
        <v>158</v>
      </c>
      <c r="C101" s="189">
        <v>12</v>
      </c>
      <c r="D101" s="183">
        <v>126.13</v>
      </c>
      <c r="E101" s="183">
        <v>88.22</v>
      </c>
      <c r="F101" s="183">
        <v>37.91</v>
      </c>
      <c r="G101" s="183">
        <v>0</v>
      </c>
      <c r="H101" s="183"/>
      <c r="I101" s="183"/>
      <c r="J101" s="183"/>
      <c r="K101" s="183"/>
      <c r="L101" s="183">
        <v>0</v>
      </c>
      <c r="M101" s="196"/>
    </row>
    <row r="102" spans="1:13" s="165" customFormat="1" ht="21.75" customHeight="1">
      <c r="A102" s="185" t="s">
        <v>64</v>
      </c>
      <c r="B102" s="186" t="s">
        <v>159</v>
      </c>
      <c r="C102" s="182">
        <f>C103</f>
        <v>9</v>
      </c>
      <c r="D102" s="183">
        <v>112.97</v>
      </c>
      <c r="E102" s="183">
        <v>75.26</v>
      </c>
      <c r="F102" s="183">
        <v>37.71</v>
      </c>
      <c r="G102" s="183">
        <v>0</v>
      </c>
      <c r="H102" s="183">
        <v>0</v>
      </c>
      <c r="I102" s="183">
        <v>0</v>
      </c>
      <c r="J102" s="183">
        <v>0</v>
      </c>
      <c r="K102" s="183">
        <v>0</v>
      </c>
      <c r="L102" s="183">
        <v>0</v>
      </c>
      <c r="M102" s="196"/>
    </row>
    <row r="103" spans="1:13" s="163" customFormat="1" ht="21.75" customHeight="1">
      <c r="A103" s="185" t="s">
        <v>73</v>
      </c>
      <c r="B103" s="186" t="s">
        <v>160</v>
      </c>
      <c r="C103" s="190">
        <v>9</v>
      </c>
      <c r="D103" s="183">
        <v>112.97</v>
      </c>
      <c r="E103" s="183">
        <v>75.26</v>
      </c>
      <c r="F103" s="183">
        <v>37.71</v>
      </c>
      <c r="G103" s="183">
        <v>0</v>
      </c>
      <c r="H103" s="183"/>
      <c r="I103" s="183"/>
      <c r="J103" s="183"/>
      <c r="K103" s="183"/>
      <c r="L103" s="183">
        <v>0</v>
      </c>
      <c r="M103" s="196"/>
    </row>
    <row r="104" spans="1:13" s="165" customFormat="1" ht="21.75" customHeight="1">
      <c r="A104" s="185" t="s">
        <v>64</v>
      </c>
      <c r="B104" s="186" t="s">
        <v>161</v>
      </c>
      <c r="C104" s="182"/>
      <c r="D104" s="183">
        <v>0</v>
      </c>
      <c r="E104" s="183">
        <v>0</v>
      </c>
      <c r="F104" s="183">
        <v>0</v>
      </c>
      <c r="G104" s="183">
        <v>0</v>
      </c>
      <c r="H104" s="183"/>
      <c r="I104" s="183"/>
      <c r="J104" s="183"/>
      <c r="K104" s="183"/>
      <c r="L104" s="183">
        <v>0</v>
      </c>
      <c r="M104" s="196"/>
    </row>
    <row r="105" spans="1:13" s="165" customFormat="1" ht="21.75" customHeight="1">
      <c r="A105" s="185"/>
      <c r="B105" s="186"/>
      <c r="C105" s="187"/>
      <c r="D105" s="183"/>
      <c r="E105" s="183"/>
      <c r="F105" s="183"/>
      <c r="G105" s="183"/>
      <c r="H105" s="183"/>
      <c r="I105" s="183"/>
      <c r="J105" s="183"/>
      <c r="K105" s="183"/>
      <c r="L105" s="183"/>
      <c r="M105" s="196"/>
    </row>
    <row r="106" spans="1:13" s="165" customFormat="1" ht="21.75" customHeight="1">
      <c r="A106" s="180" t="s">
        <v>62</v>
      </c>
      <c r="B106" s="181" t="s">
        <v>162</v>
      </c>
      <c r="C106" s="182">
        <f>C107+C111+C112+C113+C115+C117</f>
        <v>166</v>
      </c>
      <c r="D106" s="183">
        <v>1923.4299999999998</v>
      </c>
      <c r="E106" s="183">
        <v>1296.6</v>
      </c>
      <c r="F106" s="183">
        <v>329.04</v>
      </c>
      <c r="G106" s="183">
        <v>6.79</v>
      </c>
      <c r="H106" s="183">
        <v>0</v>
      </c>
      <c r="I106" s="183">
        <v>0</v>
      </c>
      <c r="J106" s="183">
        <v>0</v>
      </c>
      <c r="K106" s="183">
        <v>0</v>
      </c>
      <c r="L106" s="183">
        <v>291</v>
      </c>
      <c r="M106" s="204"/>
    </row>
    <row r="107" spans="1:13" s="165" customFormat="1" ht="21.75" customHeight="1">
      <c r="A107" s="185" t="s">
        <v>64</v>
      </c>
      <c r="B107" s="186" t="s">
        <v>163</v>
      </c>
      <c r="C107" s="187">
        <f>C108+C109+C110</f>
        <v>90</v>
      </c>
      <c r="D107" s="188">
        <v>901.66</v>
      </c>
      <c r="E107" s="188">
        <v>676.47</v>
      </c>
      <c r="F107" s="188">
        <v>148.4</v>
      </c>
      <c r="G107" s="188">
        <v>6.79</v>
      </c>
      <c r="H107" s="188">
        <v>0</v>
      </c>
      <c r="I107" s="188">
        <v>0</v>
      </c>
      <c r="J107" s="188">
        <v>0</v>
      </c>
      <c r="K107" s="188">
        <v>0</v>
      </c>
      <c r="L107" s="188">
        <v>70</v>
      </c>
      <c r="M107" s="200"/>
    </row>
    <row r="108" spans="1:13" s="163" customFormat="1" ht="21.75" customHeight="1">
      <c r="A108" s="185" t="s">
        <v>66</v>
      </c>
      <c r="B108" s="186" t="s">
        <v>164</v>
      </c>
      <c r="C108" s="190">
        <v>55</v>
      </c>
      <c r="D108" s="183">
        <v>567.78</v>
      </c>
      <c r="E108" s="183">
        <v>420.83000000000004</v>
      </c>
      <c r="F108" s="183">
        <v>70.16</v>
      </c>
      <c r="G108" s="183">
        <v>6.79</v>
      </c>
      <c r="H108" s="183"/>
      <c r="I108" s="183"/>
      <c r="J108" s="183"/>
      <c r="K108" s="183"/>
      <c r="L108" s="183">
        <v>70</v>
      </c>
      <c r="M108" s="196"/>
    </row>
    <row r="109" spans="1:13" s="163" customFormat="1" ht="21.75" customHeight="1">
      <c r="A109" s="185" t="s">
        <v>66</v>
      </c>
      <c r="B109" s="186" t="s">
        <v>165</v>
      </c>
      <c r="C109" s="190">
        <v>32</v>
      </c>
      <c r="D109" s="183">
        <v>300.1</v>
      </c>
      <c r="E109" s="183">
        <v>230.94</v>
      </c>
      <c r="F109" s="183">
        <v>69.16000000000001</v>
      </c>
      <c r="G109" s="183">
        <v>0</v>
      </c>
      <c r="H109" s="183"/>
      <c r="I109" s="183"/>
      <c r="J109" s="183"/>
      <c r="K109" s="183"/>
      <c r="L109" s="183">
        <v>0</v>
      </c>
      <c r="M109" s="196"/>
    </row>
    <row r="110" spans="1:13" s="163" customFormat="1" ht="21.75" customHeight="1">
      <c r="A110" s="185" t="s">
        <v>73</v>
      </c>
      <c r="B110" s="186" t="s">
        <v>166</v>
      </c>
      <c r="C110" s="189">
        <v>3</v>
      </c>
      <c r="D110" s="183">
        <v>33.78</v>
      </c>
      <c r="E110" s="183">
        <v>24.700000000000003</v>
      </c>
      <c r="F110" s="183">
        <v>9.08</v>
      </c>
      <c r="G110" s="183">
        <v>0</v>
      </c>
      <c r="H110" s="183"/>
      <c r="I110" s="183"/>
      <c r="J110" s="183"/>
      <c r="K110" s="183"/>
      <c r="L110" s="183">
        <v>0</v>
      </c>
      <c r="M110" s="196"/>
    </row>
    <row r="111" spans="1:13" s="165" customFormat="1" ht="21.75" customHeight="1">
      <c r="A111" s="185" t="s">
        <v>64</v>
      </c>
      <c r="B111" s="186" t="s">
        <v>167</v>
      </c>
      <c r="C111" s="187"/>
      <c r="D111" s="183">
        <v>5</v>
      </c>
      <c r="E111" s="183">
        <v>0</v>
      </c>
      <c r="F111" s="183">
        <v>5</v>
      </c>
      <c r="G111" s="183">
        <v>0</v>
      </c>
      <c r="H111" s="183"/>
      <c r="I111" s="183"/>
      <c r="J111" s="183"/>
      <c r="K111" s="183"/>
      <c r="L111" s="183">
        <v>0</v>
      </c>
      <c r="M111" s="196"/>
    </row>
    <row r="112" spans="1:13" s="165" customFormat="1" ht="21.75" customHeight="1">
      <c r="A112" s="185" t="s">
        <v>64</v>
      </c>
      <c r="B112" s="186" t="s">
        <v>168</v>
      </c>
      <c r="C112" s="182"/>
      <c r="D112" s="183">
        <v>0</v>
      </c>
      <c r="E112" s="183">
        <v>0</v>
      </c>
      <c r="F112" s="183">
        <v>0</v>
      </c>
      <c r="G112" s="183">
        <v>0</v>
      </c>
      <c r="H112" s="183"/>
      <c r="I112" s="183"/>
      <c r="J112" s="183"/>
      <c r="K112" s="183"/>
      <c r="L112" s="183">
        <v>0</v>
      </c>
      <c r="M112" s="196"/>
    </row>
    <row r="113" spans="1:13" s="165" customFormat="1" ht="21.75" customHeight="1">
      <c r="A113" s="185" t="s">
        <v>64</v>
      </c>
      <c r="B113" s="186" t="s">
        <v>169</v>
      </c>
      <c r="C113" s="182">
        <f>C114</f>
        <v>0</v>
      </c>
      <c r="D113" s="183">
        <v>25.65</v>
      </c>
      <c r="E113" s="183">
        <v>0</v>
      </c>
      <c r="F113" s="183">
        <v>25.65</v>
      </c>
      <c r="G113" s="183">
        <v>0</v>
      </c>
      <c r="H113" s="183">
        <v>0</v>
      </c>
      <c r="I113" s="183">
        <v>0</v>
      </c>
      <c r="J113" s="183">
        <v>0</v>
      </c>
      <c r="K113" s="183">
        <v>0</v>
      </c>
      <c r="L113" s="183">
        <v>0</v>
      </c>
      <c r="M113" s="196"/>
    </row>
    <row r="114" spans="1:13" s="163" customFormat="1" ht="21.75" customHeight="1">
      <c r="A114" s="185" t="s">
        <v>73</v>
      </c>
      <c r="B114" s="186" t="s">
        <v>170</v>
      </c>
      <c r="C114" s="190"/>
      <c r="D114" s="183">
        <v>25.65</v>
      </c>
      <c r="E114" s="183">
        <v>0</v>
      </c>
      <c r="F114" s="183">
        <v>25.65</v>
      </c>
      <c r="G114" s="183">
        <v>0</v>
      </c>
      <c r="H114" s="183"/>
      <c r="I114" s="183"/>
      <c r="J114" s="183"/>
      <c r="K114" s="183"/>
      <c r="L114" s="183">
        <v>0</v>
      </c>
      <c r="M114" s="196"/>
    </row>
    <row r="115" spans="1:13" s="165" customFormat="1" ht="21.75" customHeight="1">
      <c r="A115" s="185" t="s">
        <v>64</v>
      </c>
      <c r="B115" s="186" t="s">
        <v>171</v>
      </c>
      <c r="C115" s="182">
        <f>C116</f>
        <v>76</v>
      </c>
      <c r="D115" s="183">
        <v>770.12</v>
      </c>
      <c r="E115" s="183">
        <v>620.13</v>
      </c>
      <c r="F115" s="183">
        <v>149.98999999999998</v>
      </c>
      <c r="G115" s="183">
        <v>0</v>
      </c>
      <c r="H115" s="183">
        <v>0</v>
      </c>
      <c r="I115" s="183">
        <v>0</v>
      </c>
      <c r="J115" s="183">
        <v>0</v>
      </c>
      <c r="K115" s="183">
        <v>0</v>
      </c>
      <c r="L115" s="183">
        <v>0</v>
      </c>
      <c r="M115" s="197"/>
    </row>
    <row r="116" spans="1:13" s="163" customFormat="1" ht="21.75" customHeight="1">
      <c r="A116" s="185" t="s">
        <v>73</v>
      </c>
      <c r="B116" s="186" t="s">
        <v>172</v>
      </c>
      <c r="C116" s="189">
        <v>76</v>
      </c>
      <c r="D116" s="183">
        <v>770.12</v>
      </c>
      <c r="E116" s="183">
        <v>620.13</v>
      </c>
      <c r="F116" s="183">
        <v>149.98999999999998</v>
      </c>
      <c r="G116" s="183">
        <v>0</v>
      </c>
      <c r="H116" s="183"/>
      <c r="I116" s="183"/>
      <c r="J116" s="183"/>
      <c r="K116" s="183"/>
      <c r="L116" s="183">
        <v>0</v>
      </c>
      <c r="M116" s="196"/>
    </row>
    <row r="117" spans="1:13" s="165" customFormat="1" ht="21.75" customHeight="1">
      <c r="A117" s="185" t="s">
        <v>64</v>
      </c>
      <c r="B117" s="186" t="s">
        <v>173</v>
      </c>
      <c r="C117" s="187"/>
      <c r="D117" s="183">
        <v>221</v>
      </c>
      <c r="E117" s="183">
        <v>0</v>
      </c>
      <c r="F117" s="183">
        <v>0</v>
      </c>
      <c r="G117" s="183">
        <v>0</v>
      </c>
      <c r="H117" s="183"/>
      <c r="I117" s="183"/>
      <c r="J117" s="183"/>
      <c r="K117" s="183"/>
      <c r="L117" s="183">
        <v>221</v>
      </c>
      <c r="M117" s="196"/>
    </row>
    <row r="118" spans="1:13" s="165" customFormat="1" ht="21.75" customHeight="1">
      <c r="A118" s="185"/>
      <c r="B118" s="186"/>
      <c r="C118" s="187"/>
      <c r="D118" s="183"/>
      <c r="E118" s="183"/>
      <c r="F118" s="183"/>
      <c r="G118" s="183"/>
      <c r="H118" s="183"/>
      <c r="I118" s="183"/>
      <c r="J118" s="183"/>
      <c r="K118" s="183"/>
      <c r="L118" s="183"/>
      <c r="M118" s="196"/>
    </row>
    <row r="119" spans="1:13" s="165" customFormat="1" ht="21.75" customHeight="1">
      <c r="A119" s="180" t="s">
        <v>62</v>
      </c>
      <c r="B119" s="181" t="s">
        <v>174</v>
      </c>
      <c r="C119" s="182">
        <f>C120+C124+C126+C127+C128+C129+C130+C131+C133+C135+C136+C137+C138+C139+C140+C141+C143</f>
        <v>4995</v>
      </c>
      <c r="D119" s="183">
        <v>51066.37000000001</v>
      </c>
      <c r="E119" s="183">
        <v>10451.529999999999</v>
      </c>
      <c r="F119" s="183">
        <v>722.35</v>
      </c>
      <c r="G119" s="183">
        <v>3439.44</v>
      </c>
      <c r="H119" s="183">
        <v>0</v>
      </c>
      <c r="I119" s="183">
        <v>0</v>
      </c>
      <c r="J119" s="183">
        <v>18754.05</v>
      </c>
      <c r="K119" s="183">
        <v>0</v>
      </c>
      <c r="L119" s="183">
        <v>17699</v>
      </c>
      <c r="M119" s="204"/>
    </row>
    <row r="120" spans="1:13" s="165" customFormat="1" ht="21.75" customHeight="1">
      <c r="A120" s="185" t="s">
        <v>64</v>
      </c>
      <c r="B120" s="186" t="s">
        <v>175</v>
      </c>
      <c r="C120" s="182">
        <f>C121+C122+C123</f>
        <v>110</v>
      </c>
      <c r="D120" s="183">
        <v>1361.82</v>
      </c>
      <c r="E120" s="183">
        <v>797.68</v>
      </c>
      <c r="F120" s="183">
        <v>475.14000000000004</v>
      </c>
      <c r="G120" s="183">
        <v>0</v>
      </c>
      <c r="H120" s="183">
        <v>0</v>
      </c>
      <c r="I120" s="183">
        <v>0</v>
      </c>
      <c r="J120" s="183">
        <v>0</v>
      </c>
      <c r="K120" s="183">
        <v>0</v>
      </c>
      <c r="L120" s="183">
        <v>89</v>
      </c>
      <c r="M120" s="197"/>
    </row>
    <row r="121" spans="1:13" s="164" customFormat="1" ht="21.75" customHeight="1">
      <c r="A121" s="185" t="s">
        <v>66</v>
      </c>
      <c r="B121" s="186" t="s">
        <v>176</v>
      </c>
      <c r="C121" s="189">
        <v>68</v>
      </c>
      <c r="D121" s="183">
        <v>834.79</v>
      </c>
      <c r="E121" s="183">
        <v>504.43</v>
      </c>
      <c r="F121" s="183">
        <v>330.36</v>
      </c>
      <c r="G121" s="183">
        <v>0</v>
      </c>
      <c r="H121" s="183"/>
      <c r="I121" s="183"/>
      <c r="J121" s="183"/>
      <c r="K121" s="183"/>
      <c r="L121" s="183">
        <v>0</v>
      </c>
      <c r="M121" s="196"/>
    </row>
    <row r="122" spans="1:13" s="164" customFormat="1" ht="21.75" customHeight="1">
      <c r="A122" s="185" t="s">
        <v>73</v>
      </c>
      <c r="B122" s="186" t="s">
        <v>177</v>
      </c>
      <c r="C122" s="189">
        <v>30</v>
      </c>
      <c r="D122" s="183">
        <v>334.52</v>
      </c>
      <c r="E122" s="183">
        <v>207.97</v>
      </c>
      <c r="F122" s="183">
        <v>126.55</v>
      </c>
      <c r="G122" s="183">
        <v>0</v>
      </c>
      <c r="H122" s="183"/>
      <c r="I122" s="183"/>
      <c r="J122" s="183"/>
      <c r="K122" s="183"/>
      <c r="L122" s="183">
        <v>0</v>
      </c>
      <c r="M122" s="196"/>
    </row>
    <row r="123" spans="1:13" s="163" customFormat="1" ht="21.75" customHeight="1">
      <c r="A123" s="185" t="s">
        <v>73</v>
      </c>
      <c r="B123" s="186" t="s">
        <v>178</v>
      </c>
      <c r="C123" s="189">
        <v>12</v>
      </c>
      <c r="D123" s="183">
        <v>192.51</v>
      </c>
      <c r="E123" s="183">
        <v>85.28</v>
      </c>
      <c r="F123" s="183">
        <v>18.23</v>
      </c>
      <c r="G123" s="183">
        <v>0</v>
      </c>
      <c r="H123" s="183"/>
      <c r="I123" s="183"/>
      <c r="J123" s="183"/>
      <c r="K123" s="183"/>
      <c r="L123" s="183">
        <v>89</v>
      </c>
      <c r="M123" s="196"/>
    </row>
    <row r="124" spans="1:13" s="165" customFormat="1" ht="21.75" customHeight="1">
      <c r="A124" s="185" t="s">
        <v>64</v>
      </c>
      <c r="B124" s="186" t="s">
        <v>179</v>
      </c>
      <c r="C124" s="187">
        <f>C125</f>
        <v>73</v>
      </c>
      <c r="D124" s="188">
        <v>636.8599999999999</v>
      </c>
      <c r="E124" s="188">
        <v>522.04</v>
      </c>
      <c r="F124" s="188">
        <v>114.82</v>
      </c>
      <c r="G124" s="188">
        <v>0</v>
      </c>
      <c r="H124" s="188">
        <v>0</v>
      </c>
      <c r="I124" s="188">
        <v>0</v>
      </c>
      <c r="J124" s="188">
        <v>0</v>
      </c>
      <c r="K124" s="188">
        <v>0</v>
      </c>
      <c r="L124" s="188">
        <v>0</v>
      </c>
      <c r="M124" s="196"/>
    </row>
    <row r="125" spans="1:13" s="163" customFormat="1" ht="21.75" customHeight="1">
      <c r="A125" s="185" t="s">
        <v>66</v>
      </c>
      <c r="B125" s="186" t="s">
        <v>180</v>
      </c>
      <c r="C125" s="189">
        <v>73</v>
      </c>
      <c r="D125" s="183">
        <v>636.8599999999999</v>
      </c>
      <c r="E125" s="183">
        <v>522.04</v>
      </c>
      <c r="F125" s="183">
        <v>114.82</v>
      </c>
      <c r="G125" s="183">
        <v>0</v>
      </c>
      <c r="H125" s="183"/>
      <c r="I125" s="183"/>
      <c r="J125" s="183"/>
      <c r="K125" s="183"/>
      <c r="L125" s="183">
        <v>0</v>
      </c>
      <c r="M125" s="196"/>
    </row>
    <row r="126" spans="1:13" s="165" customFormat="1" ht="21.75" customHeight="1">
      <c r="A126" s="185" t="s">
        <v>64</v>
      </c>
      <c r="B126" s="186" t="s">
        <v>181</v>
      </c>
      <c r="C126" s="187">
        <v>4771</v>
      </c>
      <c r="D126" s="183">
        <v>26500</v>
      </c>
      <c r="E126" s="183">
        <v>8600</v>
      </c>
      <c r="F126" s="183">
        <v>0</v>
      </c>
      <c r="G126" s="183">
        <v>0</v>
      </c>
      <c r="H126" s="183"/>
      <c r="I126" s="183"/>
      <c r="J126" s="183">
        <v>17900</v>
      </c>
      <c r="K126" s="183"/>
      <c r="L126" s="183">
        <v>0</v>
      </c>
      <c r="M126" s="196"/>
    </row>
    <row r="127" spans="1:13" s="165" customFormat="1" ht="21.75" customHeight="1">
      <c r="A127" s="185" t="s">
        <v>64</v>
      </c>
      <c r="B127" s="186" t="s">
        <v>182</v>
      </c>
      <c r="C127" s="187"/>
      <c r="D127" s="183">
        <v>2529</v>
      </c>
      <c r="E127" s="183">
        <v>0</v>
      </c>
      <c r="F127" s="183">
        <v>0</v>
      </c>
      <c r="G127" s="183">
        <v>532</v>
      </c>
      <c r="H127" s="183"/>
      <c r="I127" s="183"/>
      <c r="J127" s="183"/>
      <c r="K127" s="183"/>
      <c r="L127" s="183">
        <v>1997</v>
      </c>
      <c r="M127" s="196"/>
    </row>
    <row r="128" spans="1:13" s="108" customFormat="1" ht="21.75" customHeight="1">
      <c r="A128" s="185" t="s">
        <v>64</v>
      </c>
      <c r="B128" s="186" t="s">
        <v>183</v>
      </c>
      <c r="C128" s="187"/>
      <c r="D128" s="183">
        <v>4632</v>
      </c>
      <c r="E128" s="183">
        <v>0</v>
      </c>
      <c r="F128" s="183">
        <v>20</v>
      </c>
      <c r="G128" s="183">
        <v>1550</v>
      </c>
      <c r="H128" s="183"/>
      <c r="I128" s="183"/>
      <c r="J128" s="183"/>
      <c r="K128" s="183"/>
      <c r="L128" s="183">
        <v>3062</v>
      </c>
      <c r="M128" s="196"/>
    </row>
    <row r="129" spans="1:13" s="108" customFormat="1" ht="21.75" customHeight="1">
      <c r="A129" s="185" t="s">
        <v>64</v>
      </c>
      <c r="B129" s="186" t="s">
        <v>184</v>
      </c>
      <c r="C129" s="187"/>
      <c r="D129" s="183">
        <v>561.44</v>
      </c>
      <c r="E129" s="183">
        <v>0</v>
      </c>
      <c r="F129" s="183">
        <v>0</v>
      </c>
      <c r="G129" s="183">
        <v>163.44</v>
      </c>
      <c r="H129" s="183"/>
      <c r="I129" s="183"/>
      <c r="J129" s="183"/>
      <c r="K129" s="183"/>
      <c r="L129" s="183">
        <v>398</v>
      </c>
      <c r="M129" s="196"/>
    </row>
    <row r="130" spans="1:13" s="108" customFormat="1" ht="21.75" customHeight="1">
      <c r="A130" s="185" t="s">
        <v>64</v>
      </c>
      <c r="B130" s="186" t="s">
        <v>185</v>
      </c>
      <c r="C130" s="187"/>
      <c r="D130" s="183">
        <v>177</v>
      </c>
      <c r="E130" s="183">
        <v>0</v>
      </c>
      <c r="F130" s="183">
        <v>0</v>
      </c>
      <c r="G130" s="183">
        <v>174</v>
      </c>
      <c r="H130" s="183"/>
      <c r="I130" s="183"/>
      <c r="J130" s="183"/>
      <c r="K130" s="183"/>
      <c r="L130" s="183">
        <v>3</v>
      </c>
      <c r="M130" s="196"/>
    </row>
    <row r="131" spans="1:13" s="165" customFormat="1" ht="21.75" customHeight="1">
      <c r="A131" s="185" t="s">
        <v>64</v>
      </c>
      <c r="B131" s="186" t="s">
        <v>186</v>
      </c>
      <c r="C131" s="187">
        <f>C132</f>
        <v>16</v>
      </c>
      <c r="D131" s="188">
        <v>770.06</v>
      </c>
      <c r="E131" s="188">
        <v>127.83</v>
      </c>
      <c r="F131" s="188">
        <v>66.23</v>
      </c>
      <c r="G131" s="188">
        <v>300</v>
      </c>
      <c r="H131" s="188">
        <v>0</v>
      </c>
      <c r="I131" s="188">
        <v>0</v>
      </c>
      <c r="J131" s="188">
        <v>0</v>
      </c>
      <c r="K131" s="188">
        <v>0</v>
      </c>
      <c r="L131" s="188">
        <v>276</v>
      </c>
      <c r="M131" s="196"/>
    </row>
    <row r="132" spans="1:13" s="163" customFormat="1" ht="21.75" customHeight="1">
      <c r="A132" s="185" t="s">
        <v>73</v>
      </c>
      <c r="B132" s="186" t="s">
        <v>187</v>
      </c>
      <c r="C132" s="189">
        <v>16</v>
      </c>
      <c r="D132" s="183">
        <v>770.06</v>
      </c>
      <c r="E132" s="183">
        <v>127.83</v>
      </c>
      <c r="F132" s="183">
        <v>66.23</v>
      </c>
      <c r="G132" s="183">
        <v>300</v>
      </c>
      <c r="H132" s="183"/>
      <c r="I132" s="183"/>
      <c r="J132" s="183"/>
      <c r="K132" s="183"/>
      <c r="L132" s="183">
        <v>276</v>
      </c>
      <c r="M132" s="196"/>
    </row>
    <row r="133" spans="1:13" s="165" customFormat="1" ht="21.75" customHeight="1">
      <c r="A133" s="185" t="s">
        <v>64</v>
      </c>
      <c r="B133" s="186" t="s">
        <v>188</v>
      </c>
      <c r="C133" s="187">
        <f>C134</f>
        <v>7</v>
      </c>
      <c r="D133" s="188">
        <v>64.73</v>
      </c>
      <c r="E133" s="188">
        <v>49.68</v>
      </c>
      <c r="F133" s="188">
        <v>15.05</v>
      </c>
      <c r="G133" s="188">
        <v>0</v>
      </c>
      <c r="H133" s="188">
        <v>0</v>
      </c>
      <c r="I133" s="188">
        <v>0</v>
      </c>
      <c r="J133" s="188">
        <v>0</v>
      </c>
      <c r="K133" s="188">
        <v>0</v>
      </c>
      <c r="L133" s="188">
        <v>0</v>
      </c>
      <c r="M133" s="196"/>
    </row>
    <row r="134" spans="1:13" s="163" customFormat="1" ht="21.75" customHeight="1">
      <c r="A134" s="185" t="s">
        <v>73</v>
      </c>
      <c r="B134" s="186" t="s">
        <v>189</v>
      </c>
      <c r="C134" s="189">
        <v>7</v>
      </c>
      <c r="D134" s="183">
        <v>64.73</v>
      </c>
      <c r="E134" s="183">
        <v>49.68</v>
      </c>
      <c r="F134" s="183">
        <v>15.05</v>
      </c>
      <c r="G134" s="183">
        <v>0</v>
      </c>
      <c r="H134" s="183"/>
      <c r="I134" s="183"/>
      <c r="J134" s="183"/>
      <c r="K134" s="183"/>
      <c r="L134" s="183">
        <v>0</v>
      </c>
      <c r="M134" s="196"/>
    </row>
    <row r="135" spans="1:13" s="165" customFormat="1" ht="21.75" customHeight="1">
      <c r="A135" s="185" t="s">
        <v>64</v>
      </c>
      <c r="B135" s="186" t="s">
        <v>190</v>
      </c>
      <c r="C135" s="187"/>
      <c r="D135" s="183">
        <v>480</v>
      </c>
      <c r="E135" s="183">
        <v>0</v>
      </c>
      <c r="F135" s="183">
        <v>0</v>
      </c>
      <c r="G135" s="183">
        <v>480</v>
      </c>
      <c r="H135" s="183"/>
      <c r="I135" s="183"/>
      <c r="J135" s="183"/>
      <c r="K135" s="183"/>
      <c r="L135" s="183">
        <v>0</v>
      </c>
      <c r="M135" s="196"/>
    </row>
    <row r="136" spans="1:13" s="165" customFormat="1" ht="21.75" customHeight="1">
      <c r="A136" s="185" t="s">
        <v>64</v>
      </c>
      <c r="B136" s="186" t="s">
        <v>191</v>
      </c>
      <c r="C136" s="187"/>
      <c r="D136" s="183">
        <v>4368</v>
      </c>
      <c r="E136" s="183">
        <v>0</v>
      </c>
      <c r="F136" s="183">
        <v>0</v>
      </c>
      <c r="G136" s="183">
        <v>0</v>
      </c>
      <c r="H136" s="183"/>
      <c r="I136" s="183"/>
      <c r="J136" s="183"/>
      <c r="K136" s="183"/>
      <c r="L136" s="183">
        <v>4368</v>
      </c>
      <c r="M136" s="196"/>
    </row>
    <row r="137" spans="1:13" s="165" customFormat="1" ht="21.75" customHeight="1">
      <c r="A137" s="185" t="s">
        <v>64</v>
      </c>
      <c r="B137" s="186" t="s">
        <v>192</v>
      </c>
      <c r="C137" s="187"/>
      <c r="D137" s="183">
        <v>219</v>
      </c>
      <c r="E137" s="183">
        <v>0</v>
      </c>
      <c r="F137" s="183">
        <v>0</v>
      </c>
      <c r="G137" s="183">
        <v>200</v>
      </c>
      <c r="H137" s="183"/>
      <c r="I137" s="183"/>
      <c r="J137" s="183"/>
      <c r="K137" s="183"/>
      <c r="L137" s="183">
        <v>19</v>
      </c>
      <c r="M137" s="196"/>
    </row>
    <row r="138" spans="1:13" s="165" customFormat="1" ht="21.75" customHeight="1">
      <c r="A138" s="185" t="s">
        <v>64</v>
      </c>
      <c r="B138" s="186" t="s">
        <v>193</v>
      </c>
      <c r="C138" s="187"/>
      <c r="D138" s="183">
        <v>23</v>
      </c>
      <c r="E138" s="183">
        <v>0</v>
      </c>
      <c r="F138" s="183">
        <v>0</v>
      </c>
      <c r="G138" s="183">
        <v>0</v>
      </c>
      <c r="H138" s="183"/>
      <c r="I138" s="183"/>
      <c r="J138" s="183"/>
      <c r="K138" s="183"/>
      <c r="L138" s="183">
        <v>23</v>
      </c>
      <c r="M138" s="196"/>
    </row>
    <row r="139" spans="1:13" s="165" customFormat="1" ht="21.75" customHeight="1">
      <c r="A139" s="185" t="s">
        <v>64</v>
      </c>
      <c r="B139" s="186" t="s">
        <v>194</v>
      </c>
      <c r="C139" s="187"/>
      <c r="D139" s="183">
        <v>8031.75</v>
      </c>
      <c r="E139" s="183">
        <v>0</v>
      </c>
      <c r="F139" s="183">
        <v>0</v>
      </c>
      <c r="G139" s="183">
        <v>0</v>
      </c>
      <c r="H139" s="183"/>
      <c r="I139" s="183"/>
      <c r="J139" s="183">
        <v>770.75</v>
      </c>
      <c r="K139" s="183"/>
      <c r="L139" s="183">
        <v>7261</v>
      </c>
      <c r="M139" s="196"/>
    </row>
    <row r="140" spans="1:13" s="165" customFormat="1" ht="21.75" customHeight="1">
      <c r="A140" s="185" t="s">
        <v>64</v>
      </c>
      <c r="B140" s="186" t="s">
        <v>195</v>
      </c>
      <c r="C140" s="187"/>
      <c r="D140" s="183">
        <v>303.3</v>
      </c>
      <c r="E140" s="183">
        <v>220</v>
      </c>
      <c r="F140" s="183">
        <v>0</v>
      </c>
      <c r="G140" s="183">
        <v>0</v>
      </c>
      <c r="H140" s="183"/>
      <c r="I140" s="183"/>
      <c r="J140" s="183">
        <v>83.3</v>
      </c>
      <c r="K140" s="183"/>
      <c r="L140" s="183">
        <v>0</v>
      </c>
      <c r="M140" s="196"/>
    </row>
    <row r="141" spans="1:13" s="165" customFormat="1" ht="21.75" customHeight="1">
      <c r="A141" s="185" t="s">
        <v>64</v>
      </c>
      <c r="B141" s="186" t="s">
        <v>196</v>
      </c>
      <c r="C141" s="187">
        <f>C142</f>
        <v>18</v>
      </c>
      <c r="D141" s="188">
        <v>165.41000000000003</v>
      </c>
      <c r="E141" s="188">
        <v>134.3</v>
      </c>
      <c r="F141" s="188">
        <v>31.11</v>
      </c>
      <c r="G141" s="188">
        <v>0</v>
      </c>
      <c r="H141" s="188">
        <v>0</v>
      </c>
      <c r="I141" s="188">
        <v>0</v>
      </c>
      <c r="J141" s="188">
        <v>0</v>
      </c>
      <c r="K141" s="188">
        <v>0</v>
      </c>
      <c r="L141" s="188">
        <v>0</v>
      </c>
      <c r="M141" s="196"/>
    </row>
    <row r="142" spans="1:13" s="163" customFormat="1" ht="21.75" customHeight="1">
      <c r="A142" s="185" t="s">
        <v>73</v>
      </c>
      <c r="B142" s="186" t="s">
        <v>197</v>
      </c>
      <c r="C142" s="189">
        <v>18</v>
      </c>
      <c r="D142" s="183">
        <v>165.41000000000003</v>
      </c>
      <c r="E142" s="183">
        <v>134.3</v>
      </c>
      <c r="F142" s="183">
        <v>31.11</v>
      </c>
      <c r="G142" s="183">
        <v>0</v>
      </c>
      <c r="H142" s="183"/>
      <c r="I142" s="183"/>
      <c r="J142" s="183"/>
      <c r="K142" s="183"/>
      <c r="L142" s="183">
        <v>0</v>
      </c>
      <c r="M142" s="196"/>
    </row>
    <row r="143" spans="1:13" s="165" customFormat="1" ht="21.75" customHeight="1">
      <c r="A143" s="185" t="s">
        <v>64</v>
      </c>
      <c r="B143" s="186" t="s">
        <v>198</v>
      </c>
      <c r="C143" s="187"/>
      <c r="D143" s="183">
        <v>243</v>
      </c>
      <c r="E143" s="183">
        <v>0</v>
      </c>
      <c r="F143" s="183">
        <v>0</v>
      </c>
      <c r="G143" s="183">
        <v>40</v>
      </c>
      <c r="H143" s="183"/>
      <c r="I143" s="183"/>
      <c r="J143" s="183"/>
      <c r="K143" s="183"/>
      <c r="L143" s="183">
        <v>203</v>
      </c>
      <c r="M143" s="196"/>
    </row>
    <row r="144" spans="1:13" s="165" customFormat="1" ht="21.75" customHeight="1">
      <c r="A144" s="185"/>
      <c r="B144" s="186"/>
      <c r="C144" s="187"/>
      <c r="D144" s="183"/>
      <c r="E144" s="183"/>
      <c r="F144" s="183"/>
      <c r="G144" s="183"/>
      <c r="H144" s="183"/>
      <c r="I144" s="183"/>
      <c r="J144" s="183"/>
      <c r="K144" s="183"/>
      <c r="L144" s="183"/>
      <c r="M144" s="196"/>
    </row>
    <row r="145" spans="1:13" s="165" customFormat="1" ht="21.75" customHeight="1">
      <c r="A145" s="180" t="s">
        <v>62</v>
      </c>
      <c r="B145" s="181" t="s">
        <v>199</v>
      </c>
      <c r="C145" s="182">
        <f>C146+C149+C152+C153+C158+C159+C160+C161+C162+C163+C164+C167+C168</f>
        <v>712</v>
      </c>
      <c r="D145" s="183">
        <v>33127.11</v>
      </c>
      <c r="E145" s="183">
        <v>6604.94</v>
      </c>
      <c r="F145" s="183">
        <v>2347.83</v>
      </c>
      <c r="G145" s="183">
        <v>460.44</v>
      </c>
      <c r="H145" s="183">
        <v>0</v>
      </c>
      <c r="I145" s="183">
        <v>0</v>
      </c>
      <c r="J145" s="183">
        <v>3081.8999999999996</v>
      </c>
      <c r="K145" s="183">
        <v>0</v>
      </c>
      <c r="L145" s="183">
        <v>20632</v>
      </c>
      <c r="M145" s="204"/>
    </row>
    <row r="146" spans="1:13" s="165" customFormat="1" ht="21.75" customHeight="1">
      <c r="A146" s="185" t="s">
        <v>64</v>
      </c>
      <c r="B146" s="186" t="s">
        <v>200</v>
      </c>
      <c r="C146" s="182">
        <f>C147+C148</f>
        <v>62</v>
      </c>
      <c r="D146" s="183">
        <v>782.49</v>
      </c>
      <c r="E146" s="183">
        <v>486.78</v>
      </c>
      <c r="F146" s="183">
        <v>295.71000000000004</v>
      </c>
      <c r="G146" s="183">
        <v>0</v>
      </c>
      <c r="H146" s="183">
        <v>0</v>
      </c>
      <c r="I146" s="183">
        <v>0</v>
      </c>
      <c r="J146" s="183">
        <v>0</v>
      </c>
      <c r="K146" s="183">
        <v>0</v>
      </c>
      <c r="L146" s="183">
        <v>0</v>
      </c>
      <c r="M146" s="197"/>
    </row>
    <row r="147" spans="1:13" s="164" customFormat="1" ht="21.75" customHeight="1">
      <c r="A147" s="185" t="s">
        <v>66</v>
      </c>
      <c r="B147" s="186" t="s">
        <v>201</v>
      </c>
      <c r="C147" s="189">
        <v>59</v>
      </c>
      <c r="D147" s="183">
        <v>708.89</v>
      </c>
      <c r="E147" s="183">
        <v>461.68</v>
      </c>
      <c r="F147" s="183">
        <v>247.21</v>
      </c>
      <c r="G147" s="183">
        <v>0</v>
      </c>
      <c r="H147" s="183"/>
      <c r="I147" s="183"/>
      <c r="J147" s="183"/>
      <c r="K147" s="183"/>
      <c r="L147" s="183">
        <v>0</v>
      </c>
      <c r="M147" s="196"/>
    </row>
    <row r="148" spans="1:13" s="163" customFormat="1" ht="21.75" customHeight="1">
      <c r="A148" s="185" t="s">
        <v>73</v>
      </c>
      <c r="B148" s="186" t="s">
        <v>202</v>
      </c>
      <c r="C148" s="189">
        <v>3</v>
      </c>
      <c r="D148" s="183">
        <v>73.6</v>
      </c>
      <c r="E148" s="183">
        <v>25.1</v>
      </c>
      <c r="F148" s="183">
        <v>48.5</v>
      </c>
      <c r="G148" s="183">
        <v>0</v>
      </c>
      <c r="H148" s="183"/>
      <c r="I148" s="183"/>
      <c r="J148" s="183"/>
      <c r="K148" s="183"/>
      <c r="L148" s="183">
        <v>0</v>
      </c>
      <c r="M148" s="196"/>
    </row>
    <row r="149" spans="1:13" s="165" customFormat="1" ht="21.75" customHeight="1">
      <c r="A149" s="185" t="s">
        <v>64</v>
      </c>
      <c r="B149" s="186" t="s">
        <v>203</v>
      </c>
      <c r="C149" s="187">
        <f>C150+C151</f>
        <v>0</v>
      </c>
      <c r="D149" s="188">
        <v>0</v>
      </c>
      <c r="E149" s="188">
        <v>0</v>
      </c>
      <c r="F149" s="188">
        <v>0</v>
      </c>
      <c r="G149" s="188">
        <v>0</v>
      </c>
      <c r="H149" s="188">
        <v>0</v>
      </c>
      <c r="I149" s="188">
        <v>0</v>
      </c>
      <c r="J149" s="188">
        <v>0</v>
      </c>
      <c r="K149" s="188">
        <v>0</v>
      </c>
      <c r="L149" s="188">
        <v>0</v>
      </c>
      <c r="M149" s="200"/>
    </row>
    <row r="150" spans="1:13" s="163" customFormat="1" ht="21.75" customHeight="1">
      <c r="A150" s="185" t="s">
        <v>73</v>
      </c>
      <c r="B150" s="186" t="s">
        <v>204</v>
      </c>
      <c r="C150" s="189"/>
      <c r="D150" s="183">
        <v>0</v>
      </c>
      <c r="E150" s="183">
        <v>0</v>
      </c>
      <c r="F150" s="183">
        <v>0</v>
      </c>
      <c r="G150" s="183">
        <v>0</v>
      </c>
      <c r="H150" s="183"/>
      <c r="I150" s="183"/>
      <c r="J150" s="183"/>
      <c r="K150" s="183"/>
      <c r="L150" s="183">
        <v>0</v>
      </c>
      <c r="M150" s="196"/>
    </row>
    <row r="151" spans="1:13" s="164" customFormat="1" ht="21.75" customHeight="1">
      <c r="A151" s="185" t="s">
        <v>73</v>
      </c>
      <c r="B151" s="186" t="s">
        <v>205</v>
      </c>
      <c r="C151" s="189"/>
      <c r="D151" s="183">
        <v>0</v>
      </c>
      <c r="E151" s="183">
        <v>0</v>
      </c>
      <c r="F151" s="183">
        <v>0</v>
      </c>
      <c r="G151" s="183">
        <v>0</v>
      </c>
      <c r="H151" s="183"/>
      <c r="I151" s="183"/>
      <c r="J151" s="183"/>
      <c r="K151" s="183"/>
      <c r="L151" s="183">
        <v>0</v>
      </c>
      <c r="M151" s="196"/>
    </row>
    <row r="152" spans="1:13" s="165" customFormat="1" ht="21.75" customHeight="1">
      <c r="A152" s="185" t="s">
        <v>64</v>
      </c>
      <c r="B152" s="186" t="s">
        <v>206</v>
      </c>
      <c r="C152" s="187">
        <v>477</v>
      </c>
      <c r="D152" s="183">
        <v>2903.58</v>
      </c>
      <c r="E152" s="183">
        <v>2054.88</v>
      </c>
      <c r="F152" s="183">
        <v>62.7</v>
      </c>
      <c r="G152" s="183">
        <v>60</v>
      </c>
      <c r="H152" s="183"/>
      <c r="I152" s="183"/>
      <c r="J152" s="183"/>
      <c r="K152" s="183"/>
      <c r="L152" s="183">
        <v>726</v>
      </c>
      <c r="M152" s="197"/>
    </row>
    <row r="153" spans="1:13" s="165" customFormat="1" ht="21.75" customHeight="1">
      <c r="A153" s="185" t="s">
        <v>64</v>
      </c>
      <c r="B153" s="186" t="s">
        <v>207</v>
      </c>
      <c r="C153" s="187">
        <f>C154+C155+C156</f>
        <v>116</v>
      </c>
      <c r="D153" s="188">
        <v>5024.23</v>
      </c>
      <c r="E153" s="188">
        <v>759.1200000000001</v>
      </c>
      <c r="F153" s="188">
        <v>1823.11</v>
      </c>
      <c r="G153" s="188">
        <v>0</v>
      </c>
      <c r="H153" s="188">
        <v>0</v>
      </c>
      <c r="I153" s="188">
        <v>0</v>
      </c>
      <c r="J153" s="188">
        <v>0</v>
      </c>
      <c r="K153" s="188">
        <v>0</v>
      </c>
      <c r="L153" s="188">
        <v>2442</v>
      </c>
      <c r="M153" s="188">
        <v>0</v>
      </c>
    </row>
    <row r="154" spans="1:13" s="163" customFormat="1" ht="21.75" customHeight="1">
      <c r="A154" s="185" t="s">
        <v>73</v>
      </c>
      <c r="B154" s="186" t="s">
        <v>208</v>
      </c>
      <c r="C154" s="190">
        <v>43</v>
      </c>
      <c r="D154" s="183">
        <v>956.83</v>
      </c>
      <c r="E154" s="183">
        <v>316.49</v>
      </c>
      <c r="F154" s="183">
        <v>622.34</v>
      </c>
      <c r="G154" s="183">
        <v>0</v>
      </c>
      <c r="H154" s="183"/>
      <c r="I154" s="183"/>
      <c r="J154" s="183"/>
      <c r="K154" s="183"/>
      <c r="L154" s="183">
        <v>18</v>
      </c>
      <c r="M154" s="196"/>
    </row>
    <row r="155" spans="1:13" s="163" customFormat="1" ht="21.75" customHeight="1">
      <c r="A155" s="185" t="s">
        <v>73</v>
      </c>
      <c r="B155" s="186" t="s">
        <v>209</v>
      </c>
      <c r="C155" s="189">
        <v>22</v>
      </c>
      <c r="D155" s="183">
        <v>202.09000000000003</v>
      </c>
      <c r="E155" s="183">
        <v>154.78000000000003</v>
      </c>
      <c r="F155" s="183">
        <v>47.31</v>
      </c>
      <c r="G155" s="183">
        <v>0</v>
      </c>
      <c r="H155" s="183"/>
      <c r="I155" s="183"/>
      <c r="J155" s="183"/>
      <c r="K155" s="183"/>
      <c r="L155" s="183">
        <v>0</v>
      </c>
      <c r="M155" s="196"/>
    </row>
    <row r="156" spans="1:13" s="164" customFormat="1" ht="21.75" customHeight="1">
      <c r="A156" s="185" t="s">
        <v>73</v>
      </c>
      <c r="B156" s="186" t="s">
        <v>210</v>
      </c>
      <c r="C156" s="189">
        <v>51</v>
      </c>
      <c r="D156" s="183">
        <v>1163.31</v>
      </c>
      <c r="E156" s="183">
        <v>287.85</v>
      </c>
      <c r="F156" s="183">
        <v>833.46</v>
      </c>
      <c r="G156" s="183">
        <v>0</v>
      </c>
      <c r="H156" s="183"/>
      <c r="I156" s="183"/>
      <c r="J156" s="183"/>
      <c r="K156" s="183"/>
      <c r="L156" s="183">
        <v>42</v>
      </c>
      <c r="M156" s="208"/>
    </row>
    <row r="157" spans="1:13" s="164" customFormat="1" ht="21.75" customHeight="1">
      <c r="A157" s="185" t="s">
        <v>73</v>
      </c>
      <c r="B157" s="186" t="s">
        <v>211</v>
      </c>
      <c r="C157" s="187"/>
      <c r="D157" s="183">
        <v>2702</v>
      </c>
      <c r="E157" s="183">
        <v>0</v>
      </c>
      <c r="F157" s="183">
        <v>320</v>
      </c>
      <c r="G157" s="183"/>
      <c r="H157" s="183"/>
      <c r="I157" s="183"/>
      <c r="J157" s="183"/>
      <c r="K157" s="183"/>
      <c r="L157" s="183">
        <v>2382</v>
      </c>
      <c r="M157" s="208"/>
    </row>
    <row r="158" spans="1:13" s="165" customFormat="1" ht="21.75" customHeight="1">
      <c r="A158" s="185" t="s">
        <v>64</v>
      </c>
      <c r="B158" s="186" t="s">
        <v>212</v>
      </c>
      <c r="C158" s="187"/>
      <c r="D158" s="183">
        <v>10</v>
      </c>
      <c r="E158" s="183">
        <v>0</v>
      </c>
      <c r="F158" s="183">
        <v>0</v>
      </c>
      <c r="G158" s="183">
        <v>0</v>
      </c>
      <c r="H158" s="183"/>
      <c r="I158" s="183"/>
      <c r="J158" s="183"/>
      <c r="K158" s="183"/>
      <c r="L158" s="183">
        <v>10</v>
      </c>
      <c r="M158" s="208"/>
    </row>
    <row r="159" spans="1:13" s="165" customFormat="1" ht="21.75" customHeight="1">
      <c r="A159" s="185" t="s">
        <v>64</v>
      </c>
      <c r="B159" s="186" t="s">
        <v>213</v>
      </c>
      <c r="C159" s="187"/>
      <c r="D159" s="183">
        <v>696.44</v>
      </c>
      <c r="E159" s="183">
        <v>0</v>
      </c>
      <c r="F159" s="183">
        <v>0</v>
      </c>
      <c r="G159" s="183">
        <v>400.44</v>
      </c>
      <c r="H159" s="183"/>
      <c r="I159" s="183"/>
      <c r="J159" s="183"/>
      <c r="K159" s="183"/>
      <c r="L159" s="183">
        <v>296</v>
      </c>
      <c r="M159" s="208"/>
    </row>
    <row r="160" spans="1:13" s="165" customFormat="1" ht="21.75" customHeight="1">
      <c r="A160" s="185" t="s">
        <v>64</v>
      </c>
      <c r="B160" s="186" t="s">
        <v>214</v>
      </c>
      <c r="C160" s="187"/>
      <c r="D160" s="183">
        <v>2900</v>
      </c>
      <c r="E160" s="183">
        <v>2900</v>
      </c>
      <c r="F160" s="183">
        <v>0</v>
      </c>
      <c r="G160" s="183">
        <v>0</v>
      </c>
      <c r="H160" s="183"/>
      <c r="I160" s="183"/>
      <c r="J160" s="183"/>
      <c r="K160" s="183"/>
      <c r="L160" s="183">
        <v>0</v>
      </c>
      <c r="M160" s="208"/>
    </row>
    <row r="161" spans="1:13" s="108" customFormat="1" ht="21.75" customHeight="1">
      <c r="A161" s="185" t="s">
        <v>64</v>
      </c>
      <c r="B161" s="186" t="s">
        <v>215</v>
      </c>
      <c r="C161" s="187"/>
      <c r="D161" s="183">
        <v>18951.2</v>
      </c>
      <c r="E161" s="183">
        <v>0</v>
      </c>
      <c r="F161" s="183">
        <v>0</v>
      </c>
      <c r="G161" s="183">
        <v>0</v>
      </c>
      <c r="H161" s="183"/>
      <c r="I161" s="183"/>
      <c r="J161" s="183">
        <v>2904.2</v>
      </c>
      <c r="K161" s="183"/>
      <c r="L161" s="183">
        <v>16047</v>
      </c>
      <c r="M161" s="196"/>
    </row>
    <row r="162" spans="1:13" s="165" customFormat="1" ht="21.75" customHeight="1">
      <c r="A162" s="185" t="s">
        <v>64</v>
      </c>
      <c r="B162" s="186" t="s">
        <v>216</v>
      </c>
      <c r="C162" s="187"/>
      <c r="D162" s="183">
        <v>948.2</v>
      </c>
      <c r="E162" s="183">
        <v>0</v>
      </c>
      <c r="F162" s="183">
        <v>0</v>
      </c>
      <c r="G162" s="183">
        <v>0</v>
      </c>
      <c r="H162" s="183"/>
      <c r="I162" s="183"/>
      <c r="J162" s="183">
        <v>21.2</v>
      </c>
      <c r="K162" s="183"/>
      <c r="L162" s="183">
        <v>927</v>
      </c>
      <c r="M162" s="196"/>
    </row>
    <row r="163" spans="1:13" s="165" customFormat="1" ht="21.75" customHeight="1">
      <c r="A163" s="185" t="s">
        <v>64</v>
      </c>
      <c r="B163" s="186" t="s">
        <v>217</v>
      </c>
      <c r="C163" s="187"/>
      <c r="D163" s="183">
        <v>320.5</v>
      </c>
      <c r="E163" s="183">
        <v>0</v>
      </c>
      <c r="F163" s="183">
        <v>0</v>
      </c>
      <c r="G163" s="183">
        <v>0</v>
      </c>
      <c r="H163" s="183"/>
      <c r="I163" s="183"/>
      <c r="J163" s="183">
        <v>156.5</v>
      </c>
      <c r="K163" s="183"/>
      <c r="L163" s="183">
        <v>164</v>
      </c>
      <c r="M163" s="196"/>
    </row>
    <row r="164" spans="1:13" s="165" customFormat="1" ht="21.75" customHeight="1">
      <c r="A164" s="185" t="s">
        <v>64</v>
      </c>
      <c r="B164" s="186" t="s">
        <v>218</v>
      </c>
      <c r="C164" s="187">
        <f>C165+C166</f>
        <v>57</v>
      </c>
      <c r="D164" s="188">
        <v>577.47</v>
      </c>
      <c r="E164" s="188">
        <v>404.16</v>
      </c>
      <c r="F164" s="188">
        <v>153.31</v>
      </c>
      <c r="G164" s="188">
        <v>0</v>
      </c>
      <c r="H164" s="188">
        <v>0</v>
      </c>
      <c r="I164" s="188">
        <v>0</v>
      </c>
      <c r="J164" s="188">
        <v>0</v>
      </c>
      <c r="K164" s="188">
        <v>0</v>
      </c>
      <c r="L164" s="188">
        <v>20</v>
      </c>
      <c r="M164" s="196"/>
    </row>
    <row r="165" spans="1:13" s="163" customFormat="1" ht="21.75" customHeight="1">
      <c r="A165" s="185" t="s">
        <v>73</v>
      </c>
      <c r="B165" s="186" t="s">
        <v>219</v>
      </c>
      <c r="C165" s="189">
        <v>12</v>
      </c>
      <c r="D165" s="183">
        <v>219.23</v>
      </c>
      <c r="E165" s="183">
        <v>96.94</v>
      </c>
      <c r="F165" s="183">
        <v>102.29</v>
      </c>
      <c r="G165" s="183">
        <v>0</v>
      </c>
      <c r="H165" s="183"/>
      <c r="I165" s="183"/>
      <c r="J165" s="183"/>
      <c r="K165" s="183"/>
      <c r="L165" s="183">
        <v>20</v>
      </c>
      <c r="M165" s="196"/>
    </row>
    <row r="166" spans="1:13" s="163" customFormat="1" ht="21.75" customHeight="1">
      <c r="A166" s="185" t="s">
        <v>73</v>
      </c>
      <c r="B166" s="186" t="s">
        <v>220</v>
      </c>
      <c r="C166" s="189">
        <v>45</v>
      </c>
      <c r="D166" s="183">
        <v>358.24</v>
      </c>
      <c r="E166" s="183">
        <v>307.22</v>
      </c>
      <c r="F166" s="183">
        <v>51.02</v>
      </c>
      <c r="G166" s="183">
        <v>0</v>
      </c>
      <c r="H166" s="183"/>
      <c r="I166" s="183"/>
      <c r="J166" s="183"/>
      <c r="K166" s="183"/>
      <c r="L166" s="183">
        <v>0</v>
      </c>
      <c r="M166" s="196"/>
    </row>
    <row r="167" spans="1:13" s="165" customFormat="1" ht="21.75" customHeight="1">
      <c r="A167" s="185" t="s">
        <v>64</v>
      </c>
      <c r="B167" s="186" t="s">
        <v>221</v>
      </c>
      <c r="C167" s="187"/>
      <c r="D167" s="183">
        <v>0</v>
      </c>
      <c r="E167" s="183">
        <v>0</v>
      </c>
      <c r="F167" s="183">
        <v>0</v>
      </c>
      <c r="G167" s="183">
        <v>0</v>
      </c>
      <c r="H167" s="183"/>
      <c r="I167" s="183"/>
      <c r="J167" s="183"/>
      <c r="K167" s="183"/>
      <c r="L167" s="183">
        <v>0</v>
      </c>
      <c r="M167" s="196"/>
    </row>
    <row r="168" spans="1:13" s="165" customFormat="1" ht="21.75" customHeight="1">
      <c r="A168" s="185" t="s">
        <v>64</v>
      </c>
      <c r="B168" s="186" t="s">
        <v>222</v>
      </c>
      <c r="C168" s="187"/>
      <c r="D168" s="183">
        <v>13</v>
      </c>
      <c r="E168" s="183">
        <v>0</v>
      </c>
      <c r="F168" s="183">
        <v>13</v>
      </c>
      <c r="G168" s="183">
        <v>0</v>
      </c>
      <c r="H168" s="183"/>
      <c r="I168" s="183"/>
      <c r="J168" s="183"/>
      <c r="K168" s="183"/>
      <c r="L168" s="183">
        <v>0</v>
      </c>
      <c r="M168" s="196"/>
    </row>
    <row r="169" spans="1:13" s="165" customFormat="1" ht="21.75" customHeight="1">
      <c r="A169" s="185"/>
      <c r="B169" s="186"/>
      <c r="C169" s="187"/>
      <c r="D169" s="183"/>
      <c r="E169" s="183"/>
      <c r="F169" s="183"/>
      <c r="G169" s="183"/>
      <c r="H169" s="183"/>
      <c r="I169" s="183"/>
      <c r="J169" s="183"/>
      <c r="K169" s="183"/>
      <c r="L169" s="183"/>
      <c r="M169" s="196"/>
    </row>
    <row r="170" spans="1:13" s="165" customFormat="1" ht="21.75" customHeight="1">
      <c r="A170" s="180" t="s">
        <v>62</v>
      </c>
      <c r="B170" s="181" t="s">
        <v>223</v>
      </c>
      <c r="C170" s="190">
        <f>C171+C173+C174+C175+C176+C177+C178+C179</f>
        <v>45</v>
      </c>
      <c r="D170" s="183">
        <v>4376.245</v>
      </c>
      <c r="E170" s="183">
        <v>328.78</v>
      </c>
      <c r="F170" s="183">
        <v>2529.465</v>
      </c>
      <c r="G170" s="183">
        <v>0</v>
      </c>
      <c r="H170" s="183">
        <v>0</v>
      </c>
      <c r="I170" s="183">
        <v>0</v>
      </c>
      <c r="J170" s="183">
        <v>0</v>
      </c>
      <c r="K170" s="183">
        <v>0</v>
      </c>
      <c r="L170" s="183">
        <v>1518</v>
      </c>
      <c r="M170" s="204"/>
    </row>
    <row r="171" spans="1:13" s="165" customFormat="1" ht="21.75" customHeight="1">
      <c r="A171" s="185" t="s">
        <v>64</v>
      </c>
      <c r="B171" s="186" t="s">
        <v>224</v>
      </c>
      <c r="C171" s="187">
        <f>C172</f>
        <v>45</v>
      </c>
      <c r="D171" s="188">
        <v>458.245</v>
      </c>
      <c r="E171" s="188">
        <v>328.78</v>
      </c>
      <c r="F171" s="188">
        <v>129.465</v>
      </c>
      <c r="G171" s="188">
        <v>0</v>
      </c>
      <c r="H171" s="188">
        <v>0</v>
      </c>
      <c r="I171" s="188">
        <v>0</v>
      </c>
      <c r="J171" s="188">
        <v>0</v>
      </c>
      <c r="K171" s="188">
        <v>0</v>
      </c>
      <c r="L171" s="188">
        <v>0</v>
      </c>
      <c r="M171" s="196"/>
    </row>
    <row r="172" spans="1:13" s="163" customFormat="1" ht="21.75" customHeight="1">
      <c r="A172" s="185" t="s">
        <v>66</v>
      </c>
      <c r="B172" s="186" t="s">
        <v>225</v>
      </c>
      <c r="C172" s="189">
        <v>45</v>
      </c>
      <c r="D172" s="183">
        <v>458.245</v>
      </c>
      <c r="E172" s="183">
        <v>328.78</v>
      </c>
      <c r="F172" s="183">
        <v>129.465</v>
      </c>
      <c r="G172" s="183">
        <v>0</v>
      </c>
      <c r="H172" s="183"/>
      <c r="I172" s="183"/>
      <c r="J172" s="183"/>
      <c r="K172" s="183"/>
      <c r="L172" s="183">
        <v>0</v>
      </c>
      <c r="M172" s="196"/>
    </row>
    <row r="173" spans="1:13" s="165" customFormat="1" ht="21.75" customHeight="1">
      <c r="A173" s="185" t="s">
        <v>64</v>
      </c>
      <c r="B173" s="186" t="s">
        <v>226</v>
      </c>
      <c r="C173" s="187"/>
      <c r="D173" s="183">
        <v>2000</v>
      </c>
      <c r="E173" s="183">
        <v>0</v>
      </c>
      <c r="F173" s="183">
        <v>2000</v>
      </c>
      <c r="G173" s="183">
        <v>0</v>
      </c>
      <c r="H173" s="183"/>
      <c r="I173" s="183"/>
      <c r="J173" s="183"/>
      <c r="K173" s="183"/>
      <c r="L173" s="183">
        <v>0</v>
      </c>
      <c r="M173" s="196"/>
    </row>
    <row r="174" spans="1:13" s="165" customFormat="1" ht="21.75" customHeight="1">
      <c r="A174" s="185" t="s">
        <v>64</v>
      </c>
      <c r="B174" s="186" t="s">
        <v>227</v>
      </c>
      <c r="C174" s="187"/>
      <c r="D174" s="183">
        <v>681</v>
      </c>
      <c r="E174" s="183">
        <v>0</v>
      </c>
      <c r="F174" s="183">
        <v>400</v>
      </c>
      <c r="G174" s="183">
        <v>0</v>
      </c>
      <c r="H174" s="188"/>
      <c r="I174" s="188"/>
      <c r="J174" s="188"/>
      <c r="K174" s="188"/>
      <c r="L174" s="183">
        <v>281</v>
      </c>
      <c r="M174" s="200"/>
    </row>
    <row r="175" spans="1:13" s="165" customFormat="1" ht="21.75" customHeight="1">
      <c r="A175" s="185" t="s">
        <v>64</v>
      </c>
      <c r="B175" s="186" t="s">
        <v>228</v>
      </c>
      <c r="C175" s="182"/>
      <c r="D175" s="183">
        <v>387</v>
      </c>
      <c r="E175" s="183">
        <v>0</v>
      </c>
      <c r="F175" s="183">
        <v>0</v>
      </c>
      <c r="G175" s="183">
        <v>0</v>
      </c>
      <c r="H175" s="183"/>
      <c r="I175" s="183"/>
      <c r="J175" s="183"/>
      <c r="K175" s="183"/>
      <c r="L175" s="183">
        <v>387</v>
      </c>
      <c r="M175" s="196"/>
    </row>
    <row r="176" spans="1:13" s="165" customFormat="1" ht="21.75" customHeight="1">
      <c r="A176" s="185" t="s">
        <v>64</v>
      </c>
      <c r="B176" s="186" t="s">
        <v>229</v>
      </c>
      <c r="C176" s="192"/>
      <c r="D176" s="183">
        <v>514</v>
      </c>
      <c r="E176" s="183">
        <v>0</v>
      </c>
      <c r="F176" s="183">
        <v>0</v>
      </c>
      <c r="G176" s="183">
        <v>0</v>
      </c>
      <c r="H176" s="183"/>
      <c r="I176" s="183"/>
      <c r="J176" s="183"/>
      <c r="K176" s="183"/>
      <c r="L176" s="183">
        <v>514</v>
      </c>
      <c r="M176" s="196"/>
    </row>
    <row r="177" spans="1:13" s="165" customFormat="1" ht="21.75" customHeight="1">
      <c r="A177" s="185" t="s">
        <v>64</v>
      </c>
      <c r="B177" s="186" t="s">
        <v>230</v>
      </c>
      <c r="C177" s="192"/>
      <c r="D177" s="183">
        <v>180</v>
      </c>
      <c r="E177" s="183">
        <v>0</v>
      </c>
      <c r="F177" s="183">
        <v>0</v>
      </c>
      <c r="G177" s="183">
        <v>0</v>
      </c>
      <c r="H177" s="183"/>
      <c r="I177" s="183"/>
      <c r="J177" s="183"/>
      <c r="K177" s="183"/>
      <c r="L177" s="183">
        <v>180</v>
      </c>
      <c r="M177" s="196"/>
    </row>
    <row r="178" spans="1:13" s="165" customFormat="1" ht="21.75" customHeight="1">
      <c r="A178" s="185" t="s">
        <v>64</v>
      </c>
      <c r="B178" s="186" t="s">
        <v>231</v>
      </c>
      <c r="C178" s="192"/>
      <c r="D178" s="183">
        <v>0</v>
      </c>
      <c r="E178" s="183">
        <v>0</v>
      </c>
      <c r="F178" s="183">
        <v>0</v>
      </c>
      <c r="G178" s="183">
        <v>0</v>
      </c>
      <c r="H178" s="183"/>
      <c r="I178" s="183"/>
      <c r="J178" s="183"/>
      <c r="K178" s="183"/>
      <c r="L178" s="183">
        <v>0</v>
      </c>
      <c r="M178" s="196"/>
    </row>
    <row r="179" spans="1:13" s="165" customFormat="1" ht="21.75" customHeight="1">
      <c r="A179" s="185" t="s">
        <v>64</v>
      </c>
      <c r="B179" s="186" t="s">
        <v>232</v>
      </c>
      <c r="C179" s="192"/>
      <c r="D179" s="183">
        <v>156</v>
      </c>
      <c r="E179" s="183">
        <v>0</v>
      </c>
      <c r="F179" s="183">
        <v>0</v>
      </c>
      <c r="G179" s="183">
        <v>0</v>
      </c>
      <c r="H179" s="183"/>
      <c r="I179" s="183"/>
      <c r="J179" s="183"/>
      <c r="K179" s="183"/>
      <c r="L179" s="183">
        <v>156</v>
      </c>
      <c r="M179" s="196"/>
    </row>
    <row r="180" spans="1:13" s="165" customFormat="1" ht="21.75" customHeight="1">
      <c r="A180" s="185"/>
      <c r="B180" s="186"/>
      <c r="C180" s="192"/>
      <c r="D180" s="183"/>
      <c r="E180" s="183"/>
      <c r="F180" s="183"/>
      <c r="G180" s="183"/>
      <c r="H180" s="183"/>
      <c r="I180" s="183"/>
      <c r="J180" s="183"/>
      <c r="K180" s="183"/>
      <c r="L180" s="183"/>
      <c r="M180" s="196"/>
    </row>
    <row r="181" spans="1:13" s="165" customFormat="1" ht="21.75" customHeight="1">
      <c r="A181" s="180" t="s">
        <v>62</v>
      </c>
      <c r="B181" s="181" t="s">
        <v>233</v>
      </c>
      <c r="C181" s="182">
        <f>C182+C187+C191+C192+C194+C196</f>
        <v>319</v>
      </c>
      <c r="D181" s="183">
        <v>11704.55</v>
      </c>
      <c r="E181" s="183">
        <v>2452.28</v>
      </c>
      <c r="F181" s="183">
        <v>965.44</v>
      </c>
      <c r="G181" s="183">
        <v>0</v>
      </c>
      <c r="H181" s="183">
        <v>0</v>
      </c>
      <c r="I181" s="183">
        <v>8286.83</v>
      </c>
      <c r="J181" s="183">
        <v>0</v>
      </c>
      <c r="K181" s="183">
        <v>0</v>
      </c>
      <c r="L181" s="183">
        <v>0</v>
      </c>
      <c r="M181" s="204"/>
    </row>
    <row r="182" spans="1:13" s="165" customFormat="1" ht="21.75" customHeight="1">
      <c r="A182" s="185" t="s">
        <v>64</v>
      </c>
      <c r="B182" s="186" t="s">
        <v>234</v>
      </c>
      <c r="C182" s="187">
        <f>C183+C184+C185+C186</f>
        <v>160</v>
      </c>
      <c r="D182" s="188">
        <v>1596.0600000000002</v>
      </c>
      <c r="E182" s="188">
        <v>1187.3200000000002</v>
      </c>
      <c r="F182" s="188">
        <v>408.74000000000007</v>
      </c>
      <c r="G182" s="188">
        <v>0</v>
      </c>
      <c r="H182" s="188">
        <v>0</v>
      </c>
      <c r="I182" s="188">
        <v>0</v>
      </c>
      <c r="J182" s="188">
        <v>0</v>
      </c>
      <c r="K182" s="188">
        <v>0</v>
      </c>
      <c r="L182" s="188">
        <v>0</v>
      </c>
      <c r="M182" s="200"/>
    </row>
    <row r="183" spans="1:13" s="163" customFormat="1" ht="21.75" customHeight="1">
      <c r="A183" s="185" t="s">
        <v>66</v>
      </c>
      <c r="B183" s="186" t="s">
        <v>235</v>
      </c>
      <c r="C183" s="189">
        <v>85</v>
      </c>
      <c r="D183" s="183">
        <v>925.17</v>
      </c>
      <c r="E183" s="183">
        <v>649.82</v>
      </c>
      <c r="F183" s="183">
        <v>275.35</v>
      </c>
      <c r="G183" s="183">
        <v>0</v>
      </c>
      <c r="H183" s="183"/>
      <c r="I183" s="183"/>
      <c r="J183" s="183"/>
      <c r="K183" s="183"/>
      <c r="L183" s="183">
        <v>0</v>
      </c>
      <c r="M183" s="196"/>
    </row>
    <row r="184" spans="1:13" s="163" customFormat="1" ht="21.75" customHeight="1">
      <c r="A184" s="185" t="s">
        <v>73</v>
      </c>
      <c r="B184" s="186" t="s">
        <v>236</v>
      </c>
      <c r="C184" s="189"/>
      <c r="D184" s="183">
        <v>0</v>
      </c>
      <c r="E184" s="183">
        <v>0</v>
      </c>
      <c r="F184" s="183">
        <v>0</v>
      </c>
      <c r="G184" s="183">
        <v>0</v>
      </c>
      <c r="H184" s="183"/>
      <c r="I184" s="183"/>
      <c r="J184" s="183"/>
      <c r="K184" s="183"/>
      <c r="L184" s="183">
        <v>0</v>
      </c>
      <c r="M184" s="196"/>
    </row>
    <row r="185" spans="1:13" s="163" customFormat="1" ht="21.75" customHeight="1">
      <c r="A185" s="185" t="s">
        <v>73</v>
      </c>
      <c r="B185" s="186" t="s">
        <v>237</v>
      </c>
      <c r="C185" s="189">
        <v>58</v>
      </c>
      <c r="D185" s="183">
        <v>528.97</v>
      </c>
      <c r="E185" s="183">
        <v>417.88</v>
      </c>
      <c r="F185" s="183">
        <v>111.09</v>
      </c>
      <c r="G185" s="183">
        <v>0</v>
      </c>
      <c r="H185" s="183"/>
      <c r="I185" s="183"/>
      <c r="J185" s="183"/>
      <c r="K185" s="183"/>
      <c r="L185" s="183">
        <v>0</v>
      </c>
      <c r="M185" s="196"/>
    </row>
    <row r="186" spans="1:13" s="163" customFormat="1" ht="21.75" customHeight="1">
      <c r="A186" s="185" t="s">
        <v>73</v>
      </c>
      <c r="B186" s="186" t="s">
        <v>238</v>
      </c>
      <c r="C186" s="189">
        <v>17</v>
      </c>
      <c r="D186" s="183">
        <v>141.92000000000002</v>
      </c>
      <c r="E186" s="183">
        <v>119.62</v>
      </c>
      <c r="F186" s="183">
        <v>22.3</v>
      </c>
      <c r="G186" s="183">
        <v>0</v>
      </c>
      <c r="H186" s="183"/>
      <c r="I186" s="183"/>
      <c r="J186" s="183"/>
      <c r="K186" s="183"/>
      <c r="L186" s="183">
        <v>0</v>
      </c>
      <c r="M186" s="196"/>
    </row>
    <row r="187" spans="1:13" s="165" customFormat="1" ht="21.75" customHeight="1">
      <c r="A187" s="185" t="s">
        <v>64</v>
      </c>
      <c r="B187" s="186" t="s">
        <v>239</v>
      </c>
      <c r="C187" s="182">
        <f>C188+C189+C190</f>
        <v>81</v>
      </c>
      <c r="D187" s="183">
        <v>999.3399999999999</v>
      </c>
      <c r="E187" s="183">
        <v>689.08</v>
      </c>
      <c r="F187" s="183">
        <v>310.26</v>
      </c>
      <c r="G187" s="183">
        <v>0</v>
      </c>
      <c r="H187" s="183">
        <v>0</v>
      </c>
      <c r="I187" s="183">
        <v>0</v>
      </c>
      <c r="J187" s="183">
        <v>0</v>
      </c>
      <c r="K187" s="183">
        <v>0</v>
      </c>
      <c r="L187" s="183">
        <v>0</v>
      </c>
      <c r="M187" s="197"/>
    </row>
    <row r="188" spans="1:13" s="163" customFormat="1" ht="21.75" customHeight="1">
      <c r="A188" s="185" t="s">
        <v>66</v>
      </c>
      <c r="B188" s="186" t="s">
        <v>240</v>
      </c>
      <c r="C188" s="189">
        <v>35</v>
      </c>
      <c r="D188" s="183">
        <v>530.8799999999999</v>
      </c>
      <c r="E188" s="183">
        <v>268.21999999999997</v>
      </c>
      <c r="F188" s="183">
        <v>262.65999999999997</v>
      </c>
      <c r="G188" s="183">
        <v>0</v>
      </c>
      <c r="H188" s="183"/>
      <c r="I188" s="183"/>
      <c r="J188" s="183"/>
      <c r="K188" s="183"/>
      <c r="L188" s="183">
        <v>0</v>
      </c>
      <c r="M188" s="196"/>
    </row>
    <row r="189" spans="1:13" s="163" customFormat="1" ht="21.75" customHeight="1">
      <c r="A189" s="185" t="s">
        <v>73</v>
      </c>
      <c r="B189" s="186" t="s">
        <v>241</v>
      </c>
      <c r="C189" s="207">
        <v>46</v>
      </c>
      <c r="D189" s="183">
        <v>367.77000000000004</v>
      </c>
      <c r="E189" s="183">
        <v>324.42</v>
      </c>
      <c r="F189" s="183">
        <v>43.35</v>
      </c>
      <c r="G189" s="183">
        <v>0</v>
      </c>
      <c r="H189" s="183"/>
      <c r="I189" s="183"/>
      <c r="J189" s="183"/>
      <c r="K189" s="183"/>
      <c r="L189" s="183">
        <v>0</v>
      </c>
      <c r="M189" s="196"/>
    </row>
    <row r="190" spans="1:13" s="163" customFormat="1" ht="21.75" customHeight="1">
      <c r="A190" s="185" t="s">
        <v>73</v>
      </c>
      <c r="B190" s="186" t="s">
        <v>242</v>
      </c>
      <c r="C190" s="207"/>
      <c r="D190" s="183">
        <v>100.69</v>
      </c>
      <c r="E190" s="183">
        <v>96.44</v>
      </c>
      <c r="F190" s="183">
        <v>4.25</v>
      </c>
      <c r="G190" s="183">
        <v>0</v>
      </c>
      <c r="H190" s="183"/>
      <c r="I190" s="183"/>
      <c r="J190" s="183"/>
      <c r="K190" s="183"/>
      <c r="L190" s="183">
        <v>0</v>
      </c>
      <c r="M190" s="196"/>
    </row>
    <row r="191" spans="1:13" s="165" customFormat="1" ht="21.75" customHeight="1">
      <c r="A191" s="185" t="s">
        <v>64</v>
      </c>
      <c r="B191" s="186" t="s">
        <v>243</v>
      </c>
      <c r="C191" s="192"/>
      <c r="D191" s="183">
        <v>7000</v>
      </c>
      <c r="E191" s="183">
        <v>0</v>
      </c>
      <c r="F191" s="183">
        <v>0</v>
      </c>
      <c r="G191" s="183">
        <v>0</v>
      </c>
      <c r="H191" s="183"/>
      <c r="I191" s="183">
        <v>7000</v>
      </c>
      <c r="J191" s="183"/>
      <c r="K191" s="183"/>
      <c r="L191" s="183">
        <v>0</v>
      </c>
      <c r="M191" s="196"/>
    </row>
    <row r="192" spans="1:13" s="108" customFormat="1" ht="21.75" customHeight="1">
      <c r="A192" s="185" t="s">
        <v>64</v>
      </c>
      <c r="B192" s="186" t="s">
        <v>244</v>
      </c>
      <c r="C192" s="192">
        <f>C193</f>
        <v>55</v>
      </c>
      <c r="D192" s="191">
        <v>1813.1799999999998</v>
      </c>
      <c r="E192" s="191">
        <v>403.71</v>
      </c>
      <c r="F192" s="191">
        <v>122.64</v>
      </c>
      <c r="G192" s="191">
        <v>0</v>
      </c>
      <c r="H192" s="191">
        <v>0</v>
      </c>
      <c r="I192" s="191">
        <v>1286.83</v>
      </c>
      <c r="J192" s="191">
        <v>0</v>
      </c>
      <c r="K192" s="191">
        <v>0</v>
      </c>
      <c r="L192" s="191">
        <v>0</v>
      </c>
      <c r="M192" s="196"/>
    </row>
    <row r="193" spans="1:13" s="164" customFormat="1" ht="21.75" customHeight="1">
      <c r="A193" s="185" t="s">
        <v>73</v>
      </c>
      <c r="B193" s="186" t="s">
        <v>245</v>
      </c>
      <c r="C193" s="207">
        <v>55</v>
      </c>
      <c r="D193" s="183">
        <v>1813.1799999999998</v>
      </c>
      <c r="E193" s="183">
        <v>403.71</v>
      </c>
      <c r="F193" s="183">
        <v>122.64</v>
      </c>
      <c r="G193" s="183">
        <v>0</v>
      </c>
      <c r="H193" s="183"/>
      <c r="I193" s="183">
        <v>1286.83</v>
      </c>
      <c r="J193" s="183"/>
      <c r="K193" s="183"/>
      <c r="L193" s="183">
        <v>0</v>
      </c>
      <c r="M193" s="196"/>
    </row>
    <row r="194" spans="1:13" s="165" customFormat="1" ht="21.75" customHeight="1">
      <c r="A194" s="185" t="s">
        <v>64</v>
      </c>
      <c r="B194" s="186" t="s">
        <v>246</v>
      </c>
      <c r="C194" s="187">
        <f>C195</f>
        <v>23</v>
      </c>
      <c r="D194" s="188">
        <v>295.97</v>
      </c>
      <c r="E194" s="188">
        <v>172.17</v>
      </c>
      <c r="F194" s="188">
        <v>123.8</v>
      </c>
      <c r="G194" s="188">
        <v>0</v>
      </c>
      <c r="H194" s="188">
        <v>0</v>
      </c>
      <c r="I194" s="188">
        <v>0</v>
      </c>
      <c r="J194" s="188">
        <v>0</v>
      </c>
      <c r="K194" s="188">
        <v>0</v>
      </c>
      <c r="L194" s="188">
        <v>0</v>
      </c>
      <c r="M194" s="196"/>
    </row>
    <row r="195" spans="1:13" s="163" customFormat="1" ht="21.75" customHeight="1">
      <c r="A195" s="185" t="s">
        <v>73</v>
      </c>
      <c r="B195" s="186" t="s">
        <v>247</v>
      </c>
      <c r="C195" s="189">
        <v>23</v>
      </c>
      <c r="D195" s="183">
        <v>295.97</v>
      </c>
      <c r="E195" s="183">
        <v>172.17</v>
      </c>
      <c r="F195" s="183">
        <v>123.8</v>
      </c>
      <c r="G195" s="183">
        <v>0</v>
      </c>
      <c r="H195" s="183"/>
      <c r="I195" s="183"/>
      <c r="J195" s="183"/>
      <c r="K195" s="183"/>
      <c r="L195" s="183">
        <v>0</v>
      </c>
      <c r="M195" s="196"/>
    </row>
    <row r="196" spans="1:13" s="165" customFormat="1" ht="21.75" customHeight="1">
      <c r="A196" s="185" t="s">
        <v>64</v>
      </c>
      <c r="B196" s="186" t="s">
        <v>248</v>
      </c>
      <c r="C196" s="187"/>
      <c r="D196" s="183">
        <v>0</v>
      </c>
      <c r="E196" s="183">
        <v>0</v>
      </c>
      <c r="F196" s="183">
        <v>0</v>
      </c>
      <c r="G196" s="183">
        <v>0</v>
      </c>
      <c r="H196" s="183"/>
      <c r="I196" s="183"/>
      <c r="J196" s="183"/>
      <c r="K196" s="183"/>
      <c r="L196" s="183">
        <v>0</v>
      </c>
      <c r="M196" s="196"/>
    </row>
    <row r="197" spans="1:13" s="165" customFormat="1" ht="21.75" customHeight="1">
      <c r="A197" s="185"/>
      <c r="B197" s="186"/>
      <c r="C197" s="192"/>
      <c r="D197" s="183"/>
      <c r="E197" s="183"/>
      <c r="F197" s="183"/>
      <c r="G197" s="183"/>
      <c r="H197" s="183"/>
      <c r="I197" s="183"/>
      <c r="J197" s="183"/>
      <c r="K197" s="183"/>
      <c r="L197" s="183"/>
      <c r="M197" s="196"/>
    </row>
    <row r="198" spans="1:13" s="165" customFormat="1" ht="21.75" customHeight="1">
      <c r="A198" s="180" t="s">
        <v>62</v>
      </c>
      <c r="B198" s="181" t="s">
        <v>249</v>
      </c>
      <c r="C198" s="182">
        <f>C199+C208+C215+C218+C220+C221+C224+C225+C226</f>
        <v>841</v>
      </c>
      <c r="D198" s="183">
        <v>63102.06</v>
      </c>
      <c r="E198" s="183">
        <v>9566.86</v>
      </c>
      <c r="F198" s="183">
        <v>11716.859999999999</v>
      </c>
      <c r="G198" s="183">
        <v>693.34</v>
      </c>
      <c r="H198" s="183">
        <v>0</v>
      </c>
      <c r="I198" s="183">
        <v>1770</v>
      </c>
      <c r="J198" s="183">
        <v>0</v>
      </c>
      <c r="K198" s="183">
        <v>0</v>
      </c>
      <c r="L198" s="183">
        <v>39355</v>
      </c>
      <c r="M198" s="204"/>
    </row>
    <row r="199" spans="1:13" s="165" customFormat="1" ht="21.75" customHeight="1">
      <c r="A199" s="185" t="s">
        <v>64</v>
      </c>
      <c r="B199" s="186" t="s">
        <v>250</v>
      </c>
      <c r="C199" s="192">
        <f>C200+C201+C202+C203+C204+C205+C206+C207</f>
        <v>279</v>
      </c>
      <c r="D199" s="191">
        <v>9926.249999999998</v>
      </c>
      <c r="E199" s="191">
        <v>2058.01</v>
      </c>
      <c r="F199" s="191">
        <v>1061.3700000000001</v>
      </c>
      <c r="G199" s="191">
        <v>94.87</v>
      </c>
      <c r="H199" s="191">
        <v>0</v>
      </c>
      <c r="I199" s="191">
        <v>0</v>
      </c>
      <c r="J199" s="191">
        <v>0</v>
      </c>
      <c r="K199" s="191">
        <v>0</v>
      </c>
      <c r="L199" s="191">
        <v>6712</v>
      </c>
      <c r="M199" s="198"/>
    </row>
    <row r="200" spans="1:13" s="163" customFormat="1" ht="21.75" customHeight="1">
      <c r="A200" s="185" t="s">
        <v>66</v>
      </c>
      <c r="B200" s="186" t="s">
        <v>251</v>
      </c>
      <c r="C200" s="207">
        <v>144</v>
      </c>
      <c r="D200" s="183">
        <v>8253.56</v>
      </c>
      <c r="E200" s="183">
        <v>1030.06</v>
      </c>
      <c r="F200" s="183">
        <v>774.5</v>
      </c>
      <c r="G200" s="183">
        <v>0</v>
      </c>
      <c r="H200" s="183"/>
      <c r="I200" s="183"/>
      <c r="J200" s="183"/>
      <c r="K200" s="183"/>
      <c r="L200" s="183">
        <v>6449</v>
      </c>
      <c r="M200" s="196"/>
    </row>
    <row r="201" spans="1:13" s="163" customFormat="1" ht="21.75" customHeight="1">
      <c r="A201" s="185" t="s">
        <v>73</v>
      </c>
      <c r="B201" s="193" t="s">
        <v>252</v>
      </c>
      <c r="C201" s="207">
        <v>46</v>
      </c>
      <c r="D201" s="183">
        <v>746.73</v>
      </c>
      <c r="E201" s="183">
        <v>334.11</v>
      </c>
      <c r="F201" s="183">
        <v>100.97</v>
      </c>
      <c r="G201" s="183">
        <v>48.65</v>
      </c>
      <c r="H201" s="183"/>
      <c r="I201" s="183"/>
      <c r="J201" s="183"/>
      <c r="K201" s="183"/>
      <c r="L201" s="183">
        <v>263</v>
      </c>
      <c r="M201" s="196"/>
    </row>
    <row r="202" spans="1:13" s="163" customFormat="1" ht="21.75" customHeight="1">
      <c r="A202" s="185" t="s">
        <v>73</v>
      </c>
      <c r="B202" s="193" t="s">
        <v>253</v>
      </c>
      <c r="C202" s="207">
        <v>55</v>
      </c>
      <c r="D202" s="183">
        <v>514.78</v>
      </c>
      <c r="E202" s="183">
        <v>403.26</v>
      </c>
      <c r="F202" s="183">
        <v>65.3</v>
      </c>
      <c r="G202" s="183">
        <v>46.22</v>
      </c>
      <c r="H202" s="183"/>
      <c r="I202" s="183"/>
      <c r="J202" s="183"/>
      <c r="K202" s="183"/>
      <c r="L202" s="183">
        <v>0</v>
      </c>
      <c r="M202" s="213"/>
    </row>
    <row r="203" spans="1:13" s="163" customFormat="1" ht="21.75" customHeight="1">
      <c r="A203" s="185" t="s">
        <v>73</v>
      </c>
      <c r="B203" s="193" t="s">
        <v>254</v>
      </c>
      <c r="C203" s="207">
        <v>18</v>
      </c>
      <c r="D203" s="183">
        <v>160.15</v>
      </c>
      <c r="E203" s="183">
        <v>128.31</v>
      </c>
      <c r="F203" s="183">
        <v>31.84</v>
      </c>
      <c r="G203" s="183">
        <v>0</v>
      </c>
      <c r="H203" s="183"/>
      <c r="I203" s="183"/>
      <c r="J203" s="183"/>
      <c r="K203" s="183"/>
      <c r="L203" s="183">
        <v>0</v>
      </c>
      <c r="M203" s="196"/>
    </row>
    <row r="204" spans="1:13" s="163" customFormat="1" ht="21.75" customHeight="1">
      <c r="A204" s="185" t="s">
        <v>73</v>
      </c>
      <c r="B204" s="193" t="s">
        <v>255</v>
      </c>
      <c r="C204" s="207">
        <v>16</v>
      </c>
      <c r="D204" s="183">
        <v>156.23000000000002</v>
      </c>
      <c r="E204" s="183">
        <v>126.27000000000001</v>
      </c>
      <c r="F204" s="183">
        <v>29.96</v>
      </c>
      <c r="G204" s="183">
        <v>0</v>
      </c>
      <c r="H204" s="183"/>
      <c r="I204" s="183"/>
      <c r="J204" s="183"/>
      <c r="K204" s="183"/>
      <c r="L204" s="183">
        <v>0</v>
      </c>
      <c r="M204" s="196"/>
    </row>
    <row r="205" spans="1:13" s="163" customFormat="1" ht="21.75" customHeight="1">
      <c r="A205" s="185" t="s">
        <v>73</v>
      </c>
      <c r="B205" s="185" t="s">
        <v>256</v>
      </c>
      <c r="C205" s="189"/>
      <c r="D205" s="183">
        <v>47</v>
      </c>
      <c r="E205" s="183">
        <v>24</v>
      </c>
      <c r="F205" s="183">
        <v>23</v>
      </c>
      <c r="G205" s="183">
        <v>0</v>
      </c>
      <c r="H205" s="183"/>
      <c r="I205" s="183"/>
      <c r="J205" s="183"/>
      <c r="K205" s="183"/>
      <c r="L205" s="183">
        <v>0</v>
      </c>
      <c r="M205" s="196"/>
    </row>
    <row r="206" spans="1:13" s="163" customFormat="1" ht="21.75" customHeight="1">
      <c r="A206" s="185" t="s">
        <v>73</v>
      </c>
      <c r="B206" s="193" t="s">
        <v>257</v>
      </c>
      <c r="C206" s="189"/>
      <c r="D206" s="183">
        <v>40</v>
      </c>
      <c r="E206" s="183">
        <v>12</v>
      </c>
      <c r="F206" s="183">
        <v>28</v>
      </c>
      <c r="G206" s="183">
        <v>0</v>
      </c>
      <c r="H206" s="183"/>
      <c r="I206" s="183"/>
      <c r="J206" s="183"/>
      <c r="K206" s="183"/>
      <c r="L206" s="183">
        <v>0</v>
      </c>
      <c r="M206" s="196"/>
    </row>
    <row r="207" spans="1:13" s="163" customFormat="1" ht="21.75" customHeight="1">
      <c r="A207" s="185" t="s">
        <v>73</v>
      </c>
      <c r="B207" s="193" t="s">
        <v>258</v>
      </c>
      <c r="C207" s="189"/>
      <c r="D207" s="183">
        <v>7.8</v>
      </c>
      <c r="E207" s="183">
        <v>0</v>
      </c>
      <c r="F207" s="183">
        <v>7.8</v>
      </c>
      <c r="G207" s="183">
        <v>0</v>
      </c>
      <c r="H207" s="183"/>
      <c r="I207" s="183"/>
      <c r="J207" s="183"/>
      <c r="K207" s="183"/>
      <c r="L207" s="183">
        <v>0</v>
      </c>
      <c r="M207" s="196"/>
    </row>
    <row r="208" spans="1:13" s="165" customFormat="1" ht="21.75" customHeight="1">
      <c r="A208" s="185" t="s">
        <v>64</v>
      </c>
      <c r="B208" s="186" t="s">
        <v>259</v>
      </c>
      <c r="C208" s="182">
        <f>C209+C210+C211+C212+C213+C214</f>
        <v>472</v>
      </c>
      <c r="D208" s="183">
        <v>6939.340000000001</v>
      </c>
      <c r="E208" s="183">
        <v>3388.94</v>
      </c>
      <c r="F208" s="183">
        <v>900.4000000000001</v>
      </c>
      <c r="G208" s="183">
        <v>0</v>
      </c>
      <c r="H208" s="183">
        <v>0</v>
      </c>
      <c r="I208" s="183">
        <v>0</v>
      </c>
      <c r="J208" s="183">
        <v>0</v>
      </c>
      <c r="K208" s="183">
        <v>0</v>
      </c>
      <c r="L208" s="183">
        <v>2650</v>
      </c>
      <c r="M208" s="197"/>
    </row>
    <row r="209" spans="1:13" s="163" customFormat="1" ht="21.75" customHeight="1">
      <c r="A209" s="185" t="s">
        <v>66</v>
      </c>
      <c r="B209" s="186" t="s">
        <v>260</v>
      </c>
      <c r="C209" s="190">
        <v>194</v>
      </c>
      <c r="D209" s="183">
        <v>4536.3</v>
      </c>
      <c r="E209" s="183">
        <v>1565.7300000000002</v>
      </c>
      <c r="F209" s="183">
        <v>320.57000000000005</v>
      </c>
      <c r="G209" s="183">
        <v>0</v>
      </c>
      <c r="H209" s="183"/>
      <c r="I209" s="183"/>
      <c r="J209" s="183"/>
      <c r="K209" s="183"/>
      <c r="L209" s="183">
        <v>2650</v>
      </c>
      <c r="M209" s="196"/>
    </row>
    <row r="210" spans="1:13" s="163" customFormat="1" ht="21.75" customHeight="1">
      <c r="A210" s="185" t="s">
        <v>66</v>
      </c>
      <c r="B210" s="186" t="s">
        <v>261</v>
      </c>
      <c r="C210" s="190">
        <v>27</v>
      </c>
      <c r="D210" s="183">
        <v>392.81</v>
      </c>
      <c r="E210" s="183">
        <v>244.29000000000002</v>
      </c>
      <c r="F210" s="183">
        <v>148.51999999999998</v>
      </c>
      <c r="G210" s="183">
        <v>0</v>
      </c>
      <c r="H210" s="183"/>
      <c r="I210" s="183"/>
      <c r="J210" s="183"/>
      <c r="K210" s="183"/>
      <c r="L210" s="183">
        <v>0</v>
      </c>
      <c r="M210" s="196"/>
    </row>
    <row r="211" spans="1:13" s="163" customFormat="1" ht="21.75" customHeight="1">
      <c r="A211" s="185" t="s">
        <v>73</v>
      </c>
      <c r="B211" s="186" t="s">
        <v>262</v>
      </c>
      <c r="C211" s="189">
        <v>9</v>
      </c>
      <c r="D211" s="183">
        <v>86.76</v>
      </c>
      <c r="E211" s="183">
        <v>61.89</v>
      </c>
      <c r="F211" s="183">
        <v>24.87</v>
      </c>
      <c r="G211" s="183">
        <v>0</v>
      </c>
      <c r="H211" s="183"/>
      <c r="I211" s="183"/>
      <c r="J211" s="183"/>
      <c r="K211" s="183"/>
      <c r="L211" s="183">
        <v>0</v>
      </c>
      <c r="M211" s="196"/>
    </row>
    <row r="212" spans="1:13" s="163" customFormat="1" ht="21.75" customHeight="1">
      <c r="A212" s="185" t="s">
        <v>73</v>
      </c>
      <c r="B212" s="186" t="s">
        <v>263</v>
      </c>
      <c r="C212" s="189">
        <v>120</v>
      </c>
      <c r="D212" s="183">
        <v>966.85</v>
      </c>
      <c r="E212" s="183">
        <v>769.72</v>
      </c>
      <c r="F212" s="183">
        <v>197.13</v>
      </c>
      <c r="G212" s="183">
        <v>0</v>
      </c>
      <c r="H212" s="183"/>
      <c r="I212" s="183"/>
      <c r="J212" s="183"/>
      <c r="K212" s="183"/>
      <c r="L212" s="183">
        <v>0</v>
      </c>
      <c r="M212" s="196"/>
    </row>
    <row r="213" spans="1:13" s="163" customFormat="1" ht="21.75" customHeight="1">
      <c r="A213" s="185" t="s">
        <v>73</v>
      </c>
      <c r="B213" s="186" t="s">
        <v>264</v>
      </c>
      <c r="C213" s="189">
        <v>69</v>
      </c>
      <c r="D213" s="183">
        <v>616.78</v>
      </c>
      <c r="E213" s="183">
        <v>451.2</v>
      </c>
      <c r="F213" s="183">
        <v>165.58</v>
      </c>
      <c r="G213" s="183">
        <v>0</v>
      </c>
      <c r="H213" s="183"/>
      <c r="I213" s="183"/>
      <c r="J213" s="183"/>
      <c r="K213" s="183"/>
      <c r="L213" s="183">
        <v>0</v>
      </c>
      <c r="M213" s="196"/>
    </row>
    <row r="214" spans="1:13" s="163" customFormat="1" ht="21.75" customHeight="1">
      <c r="A214" s="185" t="s">
        <v>73</v>
      </c>
      <c r="B214" s="186" t="s">
        <v>265</v>
      </c>
      <c r="C214" s="189">
        <v>53</v>
      </c>
      <c r="D214" s="183">
        <v>339.84</v>
      </c>
      <c r="E214" s="183">
        <v>296.11</v>
      </c>
      <c r="F214" s="183">
        <v>43.73</v>
      </c>
      <c r="G214" s="183">
        <v>0</v>
      </c>
      <c r="H214" s="183"/>
      <c r="I214" s="183"/>
      <c r="J214" s="183"/>
      <c r="K214" s="183"/>
      <c r="L214" s="183">
        <v>0</v>
      </c>
      <c r="M214" s="196"/>
    </row>
    <row r="215" spans="1:13" s="165" customFormat="1" ht="21.75" customHeight="1">
      <c r="A215" s="185" t="s">
        <v>64</v>
      </c>
      <c r="B215" s="186" t="s">
        <v>266</v>
      </c>
      <c r="C215" s="182">
        <f>C216</f>
        <v>73</v>
      </c>
      <c r="D215" s="183">
        <v>25602.44</v>
      </c>
      <c r="E215" s="183">
        <v>550.02</v>
      </c>
      <c r="F215" s="183">
        <v>1468.4199999999998</v>
      </c>
      <c r="G215" s="183">
        <v>0</v>
      </c>
      <c r="H215" s="183">
        <v>0</v>
      </c>
      <c r="I215" s="183">
        <v>1730</v>
      </c>
      <c r="J215" s="183">
        <v>0</v>
      </c>
      <c r="K215" s="183">
        <v>0</v>
      </c>
      <c r="L215" s="183">
        <v>21854</v>
      </c>
      <c r="M215" s="197"/>
    </row>
    <row r="216" spans="1:13" s="163" customFormat="1" ht="21.75" customHeight="1">
      <c r="A216" s="185" t="s">
        <v>66</v>
      </c>
      <c r="B216" s="186" t="s">
        <v>267</v>
      </c>
      <c r="C216" s="189">
        <v>73</v>
      </c>
      <c r="D216" s="183">
        <v>5586.44</v>
      </c>
      <c r="E216" s="183">
        <v>550.02</v>
      </c>
      <c r="F216" s="183">
        <v>1452.4199999999998</v>
      </c>
      <c r="G216" s="183">
        <v>0</v>
      </c>
      <c r="H216" s="183"/>
      <c r="I216" s="183">
        <v>1730</v>
      </c>
      <c r="J216" s="183"/>
      <c r="K216" s="183"/>
      <c r="L216" s="183">
        <v>1854</v>
      </c>
      <c r="M216" s="196"/>
    </row>
    <row r="217" spans="1:13" s="163" customFormat="1" ht="21.75" customHeight="1">
      <c r="A217" s="185" t="s">
        <v>73</v>
      </c>
      <c r="B217" s="186" t="s">
        <v>268</v>
      </c>
      <c r="C217" s="189"/>
      <c r="D217" s="183">
        <v>20016</v>
      </c>
      <c r="E217" s="183">
        <v>0</v>
      </c>
      <c r="F217" s="183">
        <v>16</v>
      </c>
      <c r="G217" s="183">
        <v>0</v>
      </c>
      <c r="H217" s="183"/>
      <c r="I217" s="183"/>
      <c r="J217" s="183"/>
      <c r="K217" s="183"/>
      <c r="L217" s="183">
        <v>20000</v>
      </c>
      <c r="M217" s="196"/>
    </row>
    <row r="218" spans="1:13" s="108" customFormat="1" ht="21.75" customHeight="1">
      <c r="A218" s="185" t="s">
        <v>64</v>
      </c>
      <c r="B218" s="186" t="s">
        <v>269</v>
      </c>
      <c r="C218" s="190">
        <f>C219</f>
        <v>17</v>
      </c>
      <c r="D218" s="183">
        <v>8792.96</v>
      </c>
      <c r="E218" s="183">
        <v>121.52000000000001</v>
      </c>
      <c r="F218" s="183">
        <v>5026.44</v>
      </c>
      <c r="G218" s="183">
        <v>0</v>
      </c>
      <c r="H218" s="183">
        <v>0</v>
      </c>
      <c r="I218" s="183">
        <v>0</v>
      </c>
      <c r="J218" s="183">
        <v>0</v>
      </c>
      <c r="K218" s="183">
        <v>0</v>
      </c>
      <c r="L218" s="183">
        <v>3645</v>
      </c>
      <c r="M218" s="196"/>
    </row>
    <row r="219" spans="1:13" s="164" customFormat="1" ht="21.75" customHeight="1">
      <c r="A219" s="185" t="s">
        <v>73</v>
      </c>
      <c r="B219" s="186" t="s">
        <v>270</v>
      </c>
      <c r="C219" s="190">
        <v>17</v>
      </c>
      <c r="D219" s="183">
        <v>8792.96</v>
      </c>
      <c r="E219" s="183">
        <v>121.52000000000001</v>
      </c>
      <c r="F219" s="183">
        <v>5026.44</v>
      </c>
      <c r="G219" s="183">
        <v>0</v>
      </c>
      <c r="H219" s="183"/>
      <c r="I219" s="183"/>
      <c r="J219" s="183"/>
      <c r="K219" s="183"/>
      <c r="L219" s="183">
        <v>3645</v>
      </c>
      <c r="M219" s="196"/>
    </row>
    <row r="220" spans="1:13" s="165" customFormat="1" ht="21.75" customHeight="1">
      <c r="A220" s="185" t="s">
        <v>64</v>
      </c>
      <c r="B220" s="186" t="s">
        <v>271</v>
      </c>
      <c r="C220" s="187"/>
      <c r="D220" s="183">
        <v>40</v>
      </c>
      <c r="E220" s="183">
        <v>0</v>
      </c>
      <c r="F220" s="183">
        <v>0</v>
      </c>
      <c r="G220" s="183">
        <v>0</v>
      </c>
      <c r="H220" s="183"/>
      <c r="I220" s="183">
        <v>40</v>
      </c>
      <c r="J220" s="183"/>
      <c r="K220" s="183"/>
      <c r="L220" s="183">
        <v>0</v>
      </c>
      <c r="M220" s="196"/>
    </row>
    <row r="221" spans="1:13" s="165" customFormat="1" ht="21.75" customHeight="1">
      <c r="A221" s="185" t="s">
        <v>64</v>
      </c>
      <c r="B221" s="186" t="s">
        <v>272</v>
      </c>
      <c r="C221" s="182">
        <f>C222+C223</f>
        <v>0</v>
      </c>
      <c r="D221" s="183">
        <v>7539.07</v>
      </c>
      <c r="E221" s="183">
        <v>3448.37</v>
      </c>
      <c r="F221" s="183">
        <v>2492.23</v>
      </c>
      <c r="G221" s="183">
        <v>598.47</v>
      </c>
      <c r="H221" s="183">
        <v>0</v>
      </c>
      <c r="I221" s="183">
        <v>0</v>
      </c>
      <c r="J221" s="183">
        <v>0</v>
      </c>
      <c r="K221" s="183">
        <v>0</v>
      </c>
      <c r="L221" s="183">
        <v>1000</v>
      </c>
      <c r="M221" s="197"/>
    </row>
    <row r="222" spans="1:13" s="163" customFormat="1" ht="21.75" customHeight="1">
      <c r="A222" s="185" t="s">
        <v>66</v>
      </c>
      <c r="B222" s="186" t="s">
        <v>273</v>
      </c>
      <c r="C222" s="190"/>
      <c r="D222" s="183">
        <v>1356.8</v>
      </c>
      <c r="E222" s="183">
        <v>0</v>
      </c>
      <c r="F222" s="183">
        <v>356.8</v>
      </c>
      <c r="G222" s="183">
        <v>0</v>
      </c>
      <c r="H222" s="183"/>
      <c r="I222" s="183"/>
      <c r="J222" s="183"/>
      <c r="K222" s="183"/>
      <c r="L222" s="183">
        <v>1000</v>
      </c>
      <c r="M222" s="196"/>
    </row>
    <row r="223" spans="1:13" s="164" customFormat="1" ht="21.75" customHeight="1">
      <c r="A223" s="185" t="s">
        <v>66</v>
      </c>
      <c r="B223" s="209" t="s">
        <v>274</v>
      </c>
      <c r="C223" s="190"/>
      <c r="D223" s="183">
        <v>6182.27</v>
      </c>
      <c r="E223" s="183">
        <v>3448.37</v>
      </c>
      <c r="F223" s="183">
        <v>2135.43</v>
      </c>
      <c r="G223" s="183">
        <v>598.47</v>
      </c>
      <c r="H223" s="183"/>
      <c r="I223" s="183"/>
      <c r="J223" s="183"/>
      <c r="K223" s="183"/>
      <c r="L223" s="183">
        <v>0</v>
      </c>
      <c r="M223" s="196"/>
    </row>
    <row r="224" spans="1:13" s="165" customFormat="1" ht="21.75" customHeight="1">
      <c r="A224" s="185" t="s">
        <v>64</v>
      </c>
      <c r="B224" s="186" t="s">
        <v>275</v>
      </c>
      <c r="C224" s="182"/>
      <c r="D224" s="183">
        <v>3230</v>
      </c>
      <c r="E224" s="183">
        <v>0</v>
      </c>
      <c r="F224" s="183">
        <v>468</v>
      </c>
      <c r="G224" s="183">
        <v>0</v>
      </c>
      <c r="H224" s="183"/>
      <c r="I224" s="183"/>
      <c r="J224" s="183"/>
      <c r="K224" s="183"/>
      <c r="L224" s="183">
        <v>2762</v>
      </c>
      <c r="M224" s="196"/>
    </row>
    <row r="225" spans="1:13" s="165" customFormat="1" ht="21.75" customHeight="1">
      <c r="A225" s="185" t="s">
        <v>64</v>
      </c>
      <c r="B225" s="186" t="s">
        <v>276</v>
      </c>
      <c r="C225" s="182"/>
      <c r="D225" s="183">
        <v>732</v>
      </c>
      <c r="E225" s="183">
        <v>0</v>
      </c>
      <c r="F225" s="183">
        <v>0</v>
      </c>
      <c r="G225" s="183">
        <v>0</v>
      </c>
      <c r="H225" s="183"/>
      <c r="I225" s="183"/>
      <c r="J225" s="183"/>
      <c r="K225" s="183"/>
      <c r="L225" s="183">
        <v>732</v>
      </c>
      <c r="M225" s="196"/>
    </row>
    <row r="226" spans="1:13" s="165" customFormat="1" ht="21.75" customHeight="1">
      <c r="A226" s="185" t="s">
        <v>64</v>
      </c>
      <c r="B226" s="186" t="s">
        <v>277</v>
      </c>
      <c r="C226" s="182"/>
      <c r="D226" s="183">
        <v>300</v>
      </c>
      <c r="E226" s="183">
        <v>0</v>
      </c>
      <c r="F226" s="183">
        <v>300</v>
      </c>
      <c r="G226" s="183">
        <v>0</v>
      </c>
      <c r="H226" s="183"/>
      <c r="I226" s="183"/>
      <c r="J226" s="183"/>
      <c r="K226" s="183"/>
      <c r="L226" s="183">
        <v>0</v>
      </c>
      <c r="M226" s="196"/>
    </row>
    <row r="227" spans="1:13" s="165" customFormat="1" ht="21.75" customHeight="1">
      <c r="A227" s="185"/>
      <c r="B227" s="186"/>
      <c r="C227" s="182"/>
      <c r="D227" s="183"/>
      <c r="E227" s="183"/>
      <c r="F227" s="183"/>
      <c r="G227" s="183"/>
      <c r="H227" s="183"/>
      <c r="I227" s="183"/>
      <c r="J227" s="183"/>
      <c r="K227" s="183"/>
      <c r="L227" s="183"/>
      <c r="M227" s="196"/>
    </row>
    <row r="228" spans="1:13" s="108" customFormat="1" ht="21.75" customHeight="1">
      <c r="A228" s="180" t="s">
        <v>62</v>
      </c>
      <c r="B228" s="181" t="s">
        <v>278</v>
      </c>
      <c r="C228" s="182">
        <f>C229+C232+C233+C234</f>
        <v>255</v>
      </c>
      <c r="D228" s="183">
        <v>11973.18</v>
      </c>
      <c r="E228" s="183">
        <v>1868.57</v>
      </c>
      <c r="F228" s="183">
        <v>536.06</v>
      </c>
      <c r="G228" s="183">
        <v>0</v>
      </c>
      <c r="H228" s="183">
        <v>0</v>
      </c>
      <c r="I228" s="183">
        <v>1152.55</v>
      </c>
      <c r="J228" s="183">
        <v>0</v>
      </c>
      <c r="K228" s="183">
        <v>0</v>
      </c>
      <c r="L228" s="183">
        <v>8416</v>
      </c>
      <c r="M228" s="204"/>
    </row>
    <row r="229" spans="1:13" s="108" customFormat="1" ht="21.75" customHeight="1">
      <c r="A229" s="185" t="s">
        <v>64</v>
      </c>
      <c r="B229" s="186" t="s">
        <v>279</v>
      </c>
      <c r="C229" s="182">
        <f>C230+C231</f>
        <v>255</v>
      </c>
      <c r="D229" s="183">
        <v>11693.18</v>
      </c>
      <c r="E229" s="183">
        <v>1868.57</v>
      </c>
      <c r="F229" s="183">
        <v>516.06</v>
      </c>
      <c r="G229" s="183">
        <v>0</v>
      </c>
      <c r="H229" s="183">
        <v>0</v>
      </c>
      <c r="I229" s="183">
        <v>1152.55</v>
      </c>
      <c r="J229" s="183">
        <v>0</v>
      </c>
      <c r="K229" s="183">
        <v>0</v>
      </c>
      <c r="L229" s="183">
        <v>8156</v>
      </c>
      <c r="M229" s="197"/>
    </row>
    <row r="230" spans="1:13" s="163" customFormat="1" ht="21.75" customHeight="1">
      <c r="A230" s="185" t="s">
        <v>66</v>
      </c>
      <c r="B230" s="186" t="s">
        <v>280</v>
      </c>
      <c r="C230" s="190">
        <v>161</v>
      </c>
      <c r="D230" s="183">
        <v>10244.49</v>
      </c>
      <c r="E230" s="183">
        <v>1182.45</v>
      </c>
      <c r="F230" s="183">
        <v>328.79</v>
      </c>
      <c r="G230" s="183">
        <v>0</v>
      </c>
      <c r="H230" s="183"/>
      <c r="I230" s="183">
        <v>577.25</v>
      </c>
      <c r="J230" s="183"/>
      <c r="K230" s="183"/>
      <c r="L230" s="183">
        <v>8156</v>
      </c>
      <c r="M230" s="196"/>
    </row>
    <row r="231" spans="1:13" s="163" customFormat="1" ht="21.75" customHeight="1">
      <c r="A231" s="185" t="s">
        <v>73</v>
      </c>
      <c r="B231" s="186" t="s">
        <v>281</v>
      </c>
      <c r="C231" s="190">
        <v>94</v>
      </c>
      <c r="D231" s="183">
        <v>1448.6899999999998</v>
      </c>
      <c r="E231" s="183">
        <v>686.1199999999999</v>
      </c>
      <c r="F231" s="183">
        <v>187.27</v>
      </c>
      <c r="G231" s="183">
        <v>0</v>
      </c>
      <c r="H231" s="183"/>
      <c r="I231" s="183">
        <v>575.3</v>
      </c>
      <c r="J231" s="183"/>
      <c r="K231" s="183"/>
      <c r="L231" s="183">
        <v>0</v>
      </c>
      <c r="M231" s="196"/>
    </row>
    <row r="232" spans="1:13" s="165" customFormat="1" ht="21.75" customHeight="1">
      <c r="A232" s="185" t="s">
        <v>64</v>
      </c>
      <c r="B232" s="186" t="s">
        <v>282</v>
      </c>
      <c r="C232" s="182"/>
      <c r="D232" s="183">
        <v>220</v>
      </c>
      <c r="E232" s="183">
        <v>0</v>
      </c>
      <c r="F232" s="183">
        <v>0</v>
      </c>
      <c r="G232" s="183">
        <v>0</v>
      </c>
      <c r="H232" s="183"/>
      <c r="I232" s="183"/>
      <c r="J232" s="183"/>
      <c r="K232" s="183"/>
      <c r="L232" s="183">
        <v>220</v>
      </c>
      <c r="M232" s="196"/>
    </row>
    <row r="233" spans="1:13" s="165" customFormat="1" ht="21.75" customHeight="1">
      <c r="A233" s="185" t="s">
        <v>64</v>
      </c>
      <c r="B233" s="186" t="s">
        <v>283</v>
      </c>
      <c r="C233" s="182"/>
      <c r="D233" s="183">
        <v>40</v>
      </c>
      <c r="E233" s="183">
        <v>0</v>
      </c>
      <c r="F233" s="183">
        <v>0</v>
      </c>
      <c r="G233" s="183">
        <v>0</v>
      </c>
      <c r="H233" s="183"/>
      <c r="I233" s="183"/>
      <c r="J233" s="183"/>
      <c r="K233" s="183"/>
      <c r="L233" s="183">
        <v>40</v>
      </c>
      <c r="M233" s="196"/>
    </row>
    <row r="234" spans="1:13" s="165" customFormat="1" ht="21.75" customHeight="1">
      <c r="A234" s="185" t="s">
        <v>64</v>
      </c>
      <c r="B234" s="186" t="s">
        <v>284</v>
      </c>
      <c r="C234" s="182"/>
      <c r="D234" s="183">
        <v>20</v>
      </c>
      <c r="E234" s="183">
        <v>0</v>
      </c>
      <c r="F234" s="183">
        <v>20</v>
      </c>
      <c r="G234" s="183">
        <v>0</v>
      </c>
      <c r="H234" s="183"/>
      <c r="I234" s="183"/>
      <c r="J234" s="183"/>
      <c r="K234" s="183"/>
      <c r="L234" s="183">
        <v>0</v>
      </c>
      <c r="M234" s="196"/>
    </row>
    <row r="235" spans="1:13" s="165" customFormat="1" ht="21.75" customHeight="1">
      <c r="A235" s="185"/>
      <c r="B235" s="186"/>
      <c r="C235" s="182"/>
      <c r="D235" s="183"/>
      <c r="E235" s="183"/>
      <c r="F235" s="183"/>
      <c r="G235" s="183"/>
      <c r="H235" s="183"/>
      <c r="I235" s="183"/>
      <c r="J235" s="183"/>
      <c r="K235" s="183"/>
      <c r="L235" s="183"/>
      <c r="M235" s="196"/>
    </row>
    <row r="236" spans="1:13" s="165" customFormat="1" ht="21.75" customHeight="1">
      <c r="A236" s="180" t="s">
        <v>62</v>
      </c>
      <c r="B236" s="181" t="s">
        <v>285</v>
      </c>
      <c r="C236" s="182">
        <f>C237+C239+C240+C241</f>
        <v>4</v>
      </c>
      <c r="D236" s="183">
        <v>10137.82</v>
      </c>
      <c r="E236" s="183">
        <v>27.77</v>
      </c>
      <c r="F236" s="183">
        <v>10.05</v>
      </c>
      <c r="G236" s="183">
        <v>0</v>
      </c>
      <c r="H236" s="183">
        <v>0</v>
      </c>
      <c r="I236" s="183">
        <v>0</v>
      </c>
      <c r="J236" s="183">
        <v>0</v>
      </c>
      <c r="K236" s="183">
        <v>10100</v>
      </c>
      <c r="L236" s="183">
        <v>0</v>
      </c>
      <c r="M236" s="204"/>
    </row>
    <row r="237" spans="1:13" s="165" customFormat="1" ht="21.75" customHeight="1">
      <c r="A237" s="185" t="s">
        <v>64</v>
      </c>
      <c r="B237" s="186" t="s">
        <v>286</v>
      </c>
      <c r="C237" s="187">
        <f>C238</f>
        <v>4</v>
      </c>
      <c r="D237" s="188">
        <v>37.82</v>
      </c>
      <c r="E237" s="188">
        <v>27.77</v>
      </c>
      <c r="F237" s="188">
        <v>10.05</v>
      </c>
      <c r="G237" s="188">
        <v>0</v>
      </c>
      <c r="H237" s="188">
        <v>0</v>
      </c>
      <c r="I237" s="188">
        <v>0</v>
      </c>
      <c r="J237" s="188">
        <v>0</v>
      </c>
      <c r="K237" s="188">
        <v>0</v>
      </c>
      <c r="L237" s="188">
        <v>0</v>
      </c>
      <c r="M237" s="196"/>
    </row>
    <row r="238" spans="1:13" s="163" customFormat="1" ht="21.75" customHeight="1">
      <c r="A238" s="185" t="s">
        <v>73</v>
      </c>
      <c r="B238" s="186" t="s">
        <v>287</v>
      </c>
      <c r="C238" s="189">
        <v>4</v>
      </c>
      <c r="D238" s="183">
        <v>37.82</v>
      </c>
      <c r="E238" s="183">
        <v>27.77</v>
      </c>
      <c r="F238" s="183">
        <v>10.05</v>
      </c>
      <c r="G238" s="183">
        <v>0</v>
      </c>
      <c r="H238" s="183"/>
      <c r="I238" s="183"/>
      <c r="J238" s="183"/>
      <c r="K238" s="183"/>
      <c r="L238" s="183">
        <v>0</v>
      </c>
      <c r="M238" s="196"/>
    </row>
    <row r="239" spans="1:13" s="165" customFormat="1" ht="21.75" customHeight="1">
      <c r="A239" s="185" t="s">
        <v>64</v>
      </c>
      <c r="B239" s="186" t="s">
        <v>288</v>
      </c>
      <c r="C239" s="182"/>
      <c r="D239" s="183">
        <v>0</v>
      </c>
      <c r="E239" s="183">
        <v>0</v>
      </c>
      <c r="F239" s="183">
        <v>0</v>
      </c>
      <c r="G239" s="183">
        <v>0</v>
      </c>
      <c r="H239" s="183"/>
      <c r="I239" s="183"/>
      <c r="J239" s="183"/>
      <c r="K239" s="183"/>
      <c r="L239" s="183">
        <v>0</v>
      </c>
      <c r="M239" s="197"/>
    </row>
    <row r="240" spans="1:13" s="165" customFormat="1" ht="21.75" customHeight="1">
      <c r="A240" s="185" t="s">
        <v>64</v>
      </c>
      <c r="B240" s="186" t="s">
        <v>289</v>
      </c>
      <c r="C240" s="182"/>
      <c r="D240" s="183">
        <v>10100</v>
      </c>
      <c r="E240" s="183">
        <v>0</v>
      </c>
      <c r="F240" s="183">
        <v>0</v>
      </c>
      <c r="G240" s="183">
        <v>0</v>
      </c>
      <c r="H240" s="183"/>
      <c r="I240" s="183"/>
      <c r="J240" s="183"/>
      <c r="K240" s="183">
        <v>10100</v>
      </c>
      <c r="L240" s="183">
        <v>0</v>
      </c>
      <c r="M240" s="196"/>
    </row>
    <row r="241" spans="1:13" s="165" customFormat="1" ht="21.75" customHeight="1">
      <c r="A241" s="185" t="s">
        <v>64</v>
      </c>
      <c r="B241" s="186" t="s">
        <v>290</v>
      </c>
      <c r="C241" s="182"/>
      <c r="D241" s="183">
        <v>0</v>
      </c>
      <c r="E241" s="183">
        <v>0</v>
      </c>
      <c r="F241" s="183">
        <v>0</v>
      </c>
      <c r="G241" s="183">
        <v>0</v>
      </c>
      <c r="H241" s="183"/>
      <c r="I241" s="183"/>
      <c r="J241" s="183"/>
      <c r="K241" s="183"/>
      <c r="L241" s="183">
        <v>0</v>
      </c>
      <c r="M241" s="196"/>
    </row>
    <row r="242" spans="1:13" s="165" customFormat="1" ht="21.75" customHeight="1">
      <c r="A242" s="185"/>
      <c r="B242" s="186"/>
      <c r="C242" s="182"/>
      <c r="D242" s="183"/>
      <c r="E242" s="183"/>
      <c r="F242" s="183"/>
      <c r="G242" s="183"/>
      <c r="H242" s="183"/>
      <c r="I242" s="183"/>
      <c r="J242" s="183"/>
      <c r="K242" s="183"/>
      <c r="L242" s="183"/>
      <c r="M242" s="196"/>
    </row>
    <row r="243" spans="1:13" s="165" customFormat="1" ht="21.75" customHeight="1">
      <c r="A243" s="180" t="s">
        <v>62</v>
      </c>
      <c r="B243" s="181" t="s">
        <v>291</v>
      </c>
      <c r="C243" s="182">
        <f>C244+C247+C248</f>
        <v>26</v>
      </c>
      <c r="D243" s="210">
        <v>344.89</v>
      </c>
      <c r="E243" s="210">
        <v>214.37</v>
      </c>
      <c r="F243" s="210">
        <v>50.52</v>
      </c>
      <c r="G243" s="210">
        <v>0</v>
      </c>
      <c r="H243" s="210">
        <v>0</v>
      </c>
      <c r="I243" s="210">
        <v>0</v>
      </c>
      <c r="J243" s="210">
        <v>0</v>
      </c>
      <c r="K243" s="210">
        <v>0</v>
      </c>
      <c r="L243" s="210">
        <v>80</v>
      </c>
      <c r="M243" s="214"/>
    </row>
    <row r="244" spans="1:13" s="165" customFormat="1" ht="21.75" customHeight="1">
      <c r="A244" s="185" t="s">
        <v>64</v>
      </c>
      <c r="B244" s="186" t="s">
        <v>292</v>
      </c>
      <c r="C244" s="187">
        <f>C245+C246</f>
        <v>26</v>
      </c>
      <c r="D244" s="188">
        <v>264.89</v>
      </c>
      <c r="E244" s="188">
        <v>214.37</v>
      </c>
      <c r="F244" s="188">
        <v>50.52</v>
      </c>
      <c r="G244" s="188">
        <v>0</v>
      </c>
      <c r="H244" s="188">
        <v>0</v>
      </c>
      <c r="I244" s="188">
        <v>0</v>
      </c>
      <c r="J244" s="188">
        <v>0</v>
      </c>
      <c r="K244" s="188">
        <v>0</v>
      </c>
      <c r="L244" s="188">
        <v>0</v>
      </c>
      <c r="M244" s="200"/>
    </row>
    <row r="245" spans="1:13" s="163" customFormat="1" ht="21.75" customHeight="1">
      <c r="A245" s="185" t="s">
        <v>73</v>
      </c>
      <c r="B245" s="186" t="s">
        <v>293</v>
      </c>
      <c r="C245" s="189">
        <v>13</v>
      </c>
      <c r="D245" s="183">
        <v>131.17000000000002</v>
      </c>
      <c r="E245" s="183">
        <v>106.41000000000001</v>
      </c>
      <c r="F245" s="183">
        <v>24.76</v>
      </c>
      <c r="G245" s="183">
        <v>0</v>
      </c>
      <c r="H245" s="183"/>
      <c r="I245" s="183"/>
      <c r="J245" s="183"/>
      <c r="K245" s="183"/>
      <c r="L245" s="183">
        <v>0</v>
      </c>
      <c r="M245" s="196"/>
    </row>
    <row r="246" spans="1:13" s="163" customFormat="1" ht="21.75" customHeight="1">
      <c r="A246" s="185" t="s">
        <v>73</v>
      </c>
      <c r="B246" s="186" t="s">
        <v>294</v>
      </c>
      <c r="C246" s="189">
        <v>13</v>
      </c>
      <c r="D246" s="183">
        <v>133.72</v>
      </c>
      <c r="E246" s="183">
        <v>107.96</v>
      </c>
      <c r="F246" s="183">
        <v>25.76</v>
      </c>
      <c r="G246" s="183">
        <v>0</v>
      </c>
      <c r="H246" s="183"/>
      <c r="I246" s="183"/>
      <c r="J246" s="183"/>
      <c r="K246" s="183"/>
      <c r="L246" s="183">
        <v>0</v>
      </c>
      <c r="M246" s="196"/>
    </row>
    <row r="247" spans="1:13" s="165" customFormat="1" ht="21.75" customHeight="1">
      <c r="A247" s="185" t="s">
        <v>64</v>
      </c>
      <c r="B247" s="186" t="s">
        <v>295</v>
      </c>
      <c r="C247" s="187"/>
      <c r="D247" s="183">
        <v>80</v>
      </c>
      <c r="E247" s="183">
        <v>0</v>
      </c>
      <c r="F247" s="183">
        <v>0</v>
      </c>
      <c r="G247" s="183">
        <v>0</v>
      </c>
      <c r="H247" s="183"/>
      <c r="I247" s="183"/>
      <c r="J247" s="183"/>
      <c r="K247" s="183"/>
      <c r="L247" s="183">
        <v>80</v>
      </c>
      <c r="M247" s="196"/>
    </row>
    <row r="248" spans="1:13" s="165" customFormat="1" ht="21.75" customHeight="1">
      <c r="A248" s="185" t="s">
        <v>64</v>
      </c>
      <c r="B248" s="186" t="s">
        <v>296</v>
      </c>
      <c r="C248" s="187"/>
      <c r="D248" s="183">
        <v>0</v>
      </c>
      <c r="E248" s="183">
        <v>0</v>
      </c>
      <c r="F248" s="183">
        <v>0</v>
      </c>
      <c r="G248" s="183">
        <v>0</v>
      </c>
      <c r="H248" s="183"/>
      <c r="I248" s="183"/>
      <c r="J248" s="183"/>
      <c r="K248" s="183"/>
      <c r="L248" s="183">
        <v>0</v>
      </c>
      <c r="M248" s="196"/>
    </row>
    <row r="249" spans="1:13" s="165" customFormat="1" ht="21.75" customHeight="1">
      <c r="A249" s="185"/>
      <c r="B249" s="186"/>
      <c r="C249" s="187"/>
      <c r="D249" s="183"/>
      <c r="E249" s="183"/>
      <c r="F249" s="183"/>
      <c r="G249" s="183"/>
      <c r="H249" s="183"/>
      <c r="I249" s="183"/>
      <c r="J249" s="183"/>
      <c r="K249" s="183"/>
      <c r="L249" s="183"/>
      <c r="M249" s="196"/>
    </row>
    <row r="250" spans="1:13" s="165" customFormat="1" ht="21.75" customHeight="1">
      <c r="A250" s="180" t="s">
        <v>62</v>
      </c>
      <c r="B250" s="211" t="s">
        <v>297</v>
      </c>
      <c r="C250" s="187"/>
      <c r="D250" s="183">
        <v>151</v>
      </c>
      <c r="E250" s="183">
        <v>0</v>
      </c>
      <c r="F250" s="183">
        <v>51</v>
      </c>
      <c r="G250" s="183">
        <v>0</v>
      </c>
      <c r="H250" s="183"/>
      <c r="I250" s="183">
        <v>100</v>
      </c>
      <c r="J250" s="183"/>
      <c r="K250" s="183"/>
      <c r="L250" s="183">
        <v>0</v>
      </c>
      <c r="M250" s="215"/>
    </row>
    <row r="251" spans="1:13" s="165" customFormat="1" ht="21.75" customHeight="1">
      <c r="A251" s="185"/>
      <c r="B251" s="212"/>
      <c r="C251" s="187"/>
      <c r="D251" s="183"/>
      <c r="E251" s="183"/>
      <c r="F251" s="183"/>
      <c r="G251" s="183"/>
      <c r="H251" s="183"/>
      <c r="I251" s="183"/>
      <c r="J251" s="183"/>
      <c r="K251" s="183"/>
      <c r="L251" s="183"/>
      <c r="M251" s="196"/>
    </row>
    <row r="252" spans="1:13" s="165" customFormat="1" ht="21.75" customHeight="1">
      <c r="A252" s="180" t="s">
        <v>62</v>
      </c>
      <c r="B252" s="181" t="s">
        <v>298</v>
      </c>
      <c r="C252" s="187">
        <f>C253+C255+C256</f>
        <v>156</v>
      </c>
      <c r="D252" s="188">
        <v>2516.87</v>
      </c>
      <c r="E252" s="188">
        <v>1176.6000000000001</v>
      </c>
      <c r="F252" s="188">
        <v>662.47</v>
      </c>
      <c r="G252" s="188">
        <v>0</v>
      </c>
      <c r="H252" s="188">
        <v>0</v>
      </c>
      <c r="I252" s="188">
        <v>127.8</v>
      </c>
      <c r="J252" s="188">
        <v>0</v>
      </c>
      <c r="K252" s="188">
        <v>0</v>
      </c>
      <c r="L252" s="188">
        <v>550</v>
      </c>
      <c r="M252" s="216"/>
    </row>
    <row r="253" spans="1:13" s="165" customFormat="1" ht="21.75" customHeight="1">
      <c r="A253" s="185" t="s">
        <v>64</v>
      </c>
      <c r="B253" s="186" t="s">
        <v>299</v>
      </c>
      <c r="C253" s="187">
        <f>C254</f>
        <v>156</v>
      </c>
      <c r="D253" s="188">
        <v>2430.19</v>
      </c>
      <c r="E253" s="188">
        <v>1141.92</v>
      </c>
      <c r="F253" s="188">
        <v>610.47</v>
      </c>
      <c r="G253" s="188">
        <v>0</v>
      </c>
      <c r="H253" s="188">
        <v>0</v>
      </c>
      <c r="I253" s="188">
        <v>127.8</v>
      </c>
      <c r="J253" s="188">
        <v>0</v>
      </c>
      <c r="K253" s="188">
        <v>0</v>
      </c>
      <c r="L253" s="188">
        <v>550</v>
      </c>
      <c r="M253" s="200"/>
    </row>
    <row r="254" spans="1:13" s="163" customFormat="1" ht="21.75" customHeight="1">
      <c r="A254" s="185" t="s">
        <v>66</v>
      </c>
      <c r="B254" s="186" t="s">
        <v>300</v>
      </c>
      <c r="C254" s="189">
        <v>156</v>
      </c>
      <c r="D254" s="183">
        <v>2430.19</v>
      </c>
      <c r="E254" s="183">
        <v>1141.92</v>
      </c>
      <c r="F254" s="183">
        <v>610.47</v>
      </c>
      <c r="G254" s="183">
        <v>0</v>
      </c>
      <c r="H254" s="183"/>
      <c r="I254" s="183">
        <v>127.8</v>
      </c>
      <c r="J254" s="183"/>
      <c r="K254" s="183"/>
      <c r="L254" s="183">
        <v>550</v>
      </c>
      <c r="M254" s="196"/>
    </row>
    <row r="255" spans="1:13" s="165" customFormat="1" ht="21.75" customHeight="1">
      <c r="A255" s="185" t="s">
        <v>64</v>
      </c>
      <c r="B255" s="186" t="s">
        <v>301</v>
      </c>
      <c r="C255" s="187"/>
      <c r="D255" s="183">
        <v>86.68</v>
      </c>
      <c r="E255" s="183">
        <v>34.68</v>
      </c>
      <c r="F255" s="183">
        <v>52</v>
      </c>
      <c r="G255" s="183">
        <v>0</v>
      </c>
      <c r="H255" s="183"/>
      <c r="I255" s="183"/>
      <c r="J255" s="183"/>
      <c r="K255" s="183"/>
      <c r="L255" s="183">
        <v>0</v>
      </c>
      <c r="M255" s="196"/>
    </row>
    <row r="256" spans="1:13" s="165" customFormat="1" ht="21.75" customHeight="1">
      <c r="A256" s="185" t="s">
        <v>64</v>
      </c>
      <c r="B256" s="186" t="s">
        <v>302</v>
      </c>
      <c r="C256" s="187"/>
      <c r="D256" s="183">
        <v>0</v>
      </c>
      <c r="E256" s="183">
        <v>0</v>
      </c>
      <c r="F256" s="183">
        <v>0</v>
      </c>
      <c r="G256" s="183">
        <v>0</v>
      </c>
      <c r="H256" s="183"/>
      <c r="I256" s="183"/>
      <c r="J256" s="183"/>
      <c r="K256" s="183"/>
      <c r="L256" s="183">
        <v>0</v>
      </c>
      <c r="M256" s="196"/>
    </row>
    <row r="257" spans="1:13" s="165" customFormat="1" ht="21.75" customHeight="1">
      <c r="A257" s="185"/>
      <c r="B257" s="212"/>
      <c r="C257" s="187"/>
      <c r="D257" s="183"/>
      <c r="E257" s="183"/>
      <c r="F257" s="183"/>
      <c r="G257" s="183"/>
      <c r="H257" s="183"/>
      <c r="I257" s="183"/>
      <c r="J257" s="183"/>
      <c r="K257" s="183"/>
      <c r="L257" s="183"/>
      <c r="M257" s="196"/>
    </row>
    <row r="258" spans="1:13" s="166" customFormat="1" ht="21.75" customHeight="1">
      <c r="A258" s="180" t="s">
        <v>62</v>
      </c>
      <c r="B258" s="211" t="s">
        <v>303</v>
      </c>
      <c r="C258" s="187">
        <f>C259+C260</f>
        <v>0</v>
      </c>
      <c r="D258" s="188">
        <v>9624</v>
      </c>
      <c r="E258" s="188">
        <v>6000</v>
      </c>
      <c r="F258" s="188">
        <v>0</v>
      </c>
      <c r="G258" s="188">
        <v>0</v>
      </c>
      <c r="H258" s="188">
        <v>0</v>
      </c>
      <c r="I258" s="188">
        <v>0</v>
      </c>
      <c r="J258" s="188">
        <v>0</v>
      </c>
      <c r="K258" s="188">
        <v>0</v>
      </c>
      <c r="L258" s="188">
        <v>3624</v>
      </c>
      <c r="M258" s="216"/>
    </row>
    <row r="259" spans="1:13" s="165" customFormat="1" ht="21.75" customHeight="1">
      <c r="A259" s="185" t="s">
        <v>64</v>
      </c>
      <c r="B259" s="212" t="s">
        <v>304</v>
      </c>
      <c r="C259" s="187"/>
      <c r="D259" s="183">
        <v>3624</v>
      </c>
      <c r="E259" s="183">
        <v>0</v>
      </c>
      <c r="F259" s="183">
        <v>0</v>
      </c>
      <c r="G259" s="183">
        <v>0</v>
      </c>
      <c r="H259" s="183"/>
      <c r="I259" s="183"/>
      <c r="J259" s="183"/>
      <c r="K259" s="183"/>
      <c r="L259" s="183">
        <v>3624</v>
      </c>
      <c r="M259" s="196"/>
    </row>
    <row r="260" spans="1:13" s="108" customFormat="1" ht="21.75" customHeight="1">
      <c r="A260" s="185" t="s">
        <v>64</v>
      </c>
      <c r="B260" s="186" t="s">
        <v>305</v>
      </c>
      <c r="C260" s="182"/>
      <c r="D260" s="183">
        <v>6000</v>
      </c>
      <c r="E260" s="183">
        <v>6000</v>
      </c>
      <c r="F260" s="183">
        <v>0</v>
      </c>
      <c r="G260" s="183">
        <v>0</v>
      </c>
      <c r="H260" s="183"/>
      <c r="I260" s="183"/>
      <c r="J260" s="183"/>
      <c r="K260" s="183"/>
      <c r="L260" s="183">
        <v>0</v>
      </c>
      <c r="M260" s="196"/>
    </row>
    <row r="261" spans="1:13" s="165" customFormat="1" ht="21.75" customHeight="1">
      <c r="A261" s="185"/>
      <c r="B261" s="212"/>
      <c r="C261" s="187"/>
      <c r="D261" s="183"/>
      <c r="E261" s="183"/>
      <c r="F261" s="183"/>
      <c r="G261" s="183"/>
      <c r="H261" s="183"/>
      <c r="I261" s="183"/>
      <c r="J261" s="183"/>
      <c r="K261" s="183"/>
      <c r="L261" s="183"/>
      <c r="M261" s="196"/>
    </row>
    <row r="262" spans="1:13" s="165" customFormat="1" ht="21.75" customHeight="1">
      <c r="A262" s="180" t="s">
        <v>62</v>
      </c>
      <c r="B262" s="211" t="s">
        <v>306</v>
      </c>
      <c r="C262" s="187">
        <f>C263+C264</f>
        <v>0</v>
      </c>
      <c r="D262" s="188">
        <v>154</v>
      </c>
      <c r="E262" s="188">
        <v>0</v>
      </c>
      <c r="F262" s="188">
        <v>20</v>
      </c>
      <c r="G262" s="188">
        <v>0</v>
      </c>
      <c r="H262" s="188">
        <v>0</v>
      </c>
      <c r="I262" s="188">
        <v>0</v>
      </c>
      <c r="J262" s="188">
        <v>0</v>
      </c>
      <c r="K262" s="188">
        <v>0</v>
      </c>
      <c r="L262" s="188">
        <v>134</v>
      </c>
      <c r="M262" s="216"/>
    </row>
    <row r="263" spans="1:13" s="165" customFormat="1" ht="21.75" customHeight="1">
      <c r="A263" s="185" t="s">
        <v>64</v>
      </c>
      <c r="B263" s="186" t="s">
        <v>307</v>
      </c>
      <c r="C263" s="187"/>
      <c r="D263" s="183">
        <v>154</v>
      </c>
      <c r="E263" s="183">
        <v>0</v>
      </c>
      <c r="F263" s="183">
        <v>20</v>
      </c>
      <c r="G263" s="183">
        <v>0</v>
      </c>
      <c r="H263" s="183"/>
      <c r="I263" s="183"/>
      <c r="J263" s="183"/>
      <c r="K263" s="183"/>
      <c r="L263" s="183">
        <v>134</v>
      </c>
      <c r="M263" s="196"/>
    </row>
    <row r="264" spans="1:13" s="165" customFormat="1" ht="21.75" customHeight="1">
      <c r="A264" s="185" t="s">
        <v>64</v>
      </c>
      <c r="B264" s="186" t="s">
        <v>308</v>
      </c>
      <c r="C264" s="187"/>
      <c r="D264" s="183"/>
      <c r="E264" s="183">
        <v>0</v>
      </c>
      <c r="F264" s="183">
        <v>0</v>
      </c>
      <c r="G264" s="183">
        <v>0</v>
      </c>
      <c r="H264" s="183"/>
      <c r="I264" s="183"/>
      <c r="J264" s="183"/>
      <c r="K264" s="183"/>
      <c r="L264" s="183"/>
      <c r="M264" s="196"/>
    </row>
    <row r="265" spans="1:13" s="165" customFormat="1" ht="21.75" customHeight="1">
      <c r="A265" s="185"/>
      <c r="B265" s="212"/>
      <c r="C265" s="182"/>
      <c r="D265" s="183"/>
      <c r="E265" s="183"/>
      <c r="F265" s="183"/>
      <c r="G265" s="183"/>
      <c r="H265" s="183"/>
      <c r="I265" s="183"/>
      <c r="J265" s="183"/>
      <c r="K265" s="183"/>
      <c r="L265" s="183"/>
      <c r="M265" s="196"/>
    </row>
    <row r="266" spans="1:13" s="165" customFormat="1" ht="21.75" customHeight="1">
      <c r="A266" s="180" t="s">
        <v>62</v>
      </c>
      <c r="B266" s="211" t="s">
        <v>309</v>
      </c>
      <c r="C266" s="192">
        <f>C267+C269+C271+C272</f>
        <v>76</v>
      </c>
      <c r="D266" s="191">
        <v>1516.19</v>
      </c>
      <c r="E266" s="191">
        <v>499.92999999999995</v>
      </c>
      <c r="F266" s="191">
        <v>426.26</v>
      </c>
      <c r="G266" s="191">
        <v>0</v>
      </c>
      <c r="H266" s="183">
        <v>0</v>
      </c>
      <c r="I266" s="183">
        <v>30</v>
      </c>
      <c r="J266" s="183">
        <v>0</v>
      </c>
      <c r="K266" s="191">
        <v>0</v>
      </c>
      <c r="L266" s="191">
        <v>560</v>
      </c>
      <c r="M266" s="215"/>
    </row>
    <row r="267" spans="1:13" s="165" customFormat="1" ht="21.75" customHeight="1">
      <c r="A267" s="185" t="s">
        <v>64</v>
      </c>
      <c r="B267" s="212" t="s">
        <v>310</v>
      </c>
      <c r="C267" s="192">
        <f>C268</f>
        <v>46</v>
      </c>
      <c r="D267" s="191">
        <v>828.19</v>
      </c>
      <c r="E267" s="191">
        <v>370.92999999999995</v>
      </c>
      <c r="F267" s="191">
        <v>207.26</v>
      </c>
      <c r="G267" s="191">
        <v>0</v>
      </c>
      <c r="H267" s="191">
        <v>0</v>
      </c>
      <c r="I267" s="191">
        <v>0</v>
      </c>
      <c r="J267" s="191">
        <v>0</v>
      </c>
      <c r="K267" s="191">
        <v>0</v>
      </c>
      <c r="L267" s="191">
        <v>250</v>
      </c>
      <c r="M267" s="196"/>
    </row>
    <row r="268" spans="1:13" s="163" customFormat="1" ht="21.75" customHeight="1">
      <c r="A268" s="185" t="s">
        <v>66</v>
      </c>
      <c r="B268" s="212" t="s">
        <v>311</v>
      </c>
      <c r="C268" s="207">
        <v>46</v>
      </c>
      <c r="D268" s="183">
        <v>828.19</v>
      </c>
      <c r="E268" s="183">
        <v>370.92999999999995</v>
      </c>
      <c r="F268" s="183">
        <v>207.26</v>
      </c>
      <c r="G268" s="183">
        <v>0</v>
      </c>
      <c r="H268" s="183"/>
      <c r="I268" s="183"/>
      <c r="J268" s="183"/>
      <c r="K268" s="183"/>
      <c r="L268" s="183">
        <v>250</v>
      </c>
      <c r="M268" s="196"/>
    </row>
    <row r="269" spans="1:13" s="165" customFormat="1" ht="21.75" customHeight="1">
      <c r="A269" s="185" t="s">
        <v>64</v>
      </c>
      <c r="B269" s="212" t="s">
        <v>312</v>
      </c>
      <c r="C269" s="192">
        <f>C270</f>
        <v>30</v>
      </c>
      <c r="D269" s="191">
        <v>378</v>
      </c>
      <c r="E269" s="191">
        <v>129</v>
      </c>
      <c r="F269" s="191">
        <v>219</v>
      </c>
      <c r="G269" s="191">
        <v>0</v>
      </c>
      <c r="H269" s="191">
        <v>0</v>
      </c>
      <c r="I269" s="191">
        <v>30</v>
      </c>
      <c r="J269" s="191">
        <v>0</v>
      </c>
      <c r="K269" s="191">
        <v>0</v>
      </c>
      <c r="L269" s="191">
        <v>0</v>
      </c>
      <c r="M269" s="196"/>
    </row>
    <row r="270" spans="1:13" s="163" customFormat="1" ht="21.75" customHeight="1">
      <c r="A270" s="185" t="s">
        <v>66</v>
      </c>
      <c r="B270" s="212" t="s">
        <v>313</v>
      </c>
      <c r="C270" s="207">
        <v>30</v>
      </c>
      <c r="D270" s="183">
        <v>378</v>
      </c>
      <c r="E270" s="183">
        <v>129</v>
      </c>
      <c r="F270" s="183">
        <v>219</v>
      </c>
      <c r="G270" s="183">
        <v>0</v>
      </c>
      <c r="H270" s="183"/>
      <c r="I270" s="183">
        <v>30</v>
      </c>
      <c r="J270" s="183"/>
      <c r="K270" s="183"/>
      <c r="L270" s="183">
        <v>0</v>
      </c>
      <c r="M270" s="196"/>
    </row>
    <row r="271" spans="1:13" s="165" customFormat="1" ht="21.75" customHeight="1">
      <c r="A271" s="185" t="s">
        <v>64</v>
      </c>
      <c r="B271" s="212" t="s">
        <v>314</v>
      </c>
      <c r="C271" s="192"/>
      <c r="D271" s="183">
        <v>0</v>
      </c>
      <c r="E271" s="183">
        <v>0</v>
      </c>
      <c r="F271" s="183">
        <v>0</v>
      </c>
      <c r="G271" s="183">
        <v>0</v>
      </c>
      <c r="H271" s="183"/>
      <c r="I271" s="183"/>
      <c r="J271" s="183"/>
      <c r="K271" s="183"/>
      <c r="L271" s="183">
        <v>0</v>
      </c>
      <c r="M271" s="196"/>
    </row>
    <row r="272" spans="1:13" s="165" customFormat="1" ht="21.75" customHeight="1">
      <c r="A272" s="185" t="s">
        <v>64</v>
      </c>
      <c r="B272" s="212" t="s">
        <v>315</v>
      </c>
      <c r="C272" s="192"/>
      <c r="D272" s="183">
        <v>310</v>
      </c>
      <c r="E272" s="183">
        <v>0</v>
      </c>
      <c r="F272" s="183">
        <v>0</v>
      </c>
      <c r="G272" s="183">
        <v>0</v>
      </c>
      <c r="H272" s="183"/>
      <c r="I272" s="183"/>
      <c r="J272" s="183"/>
      <c r="K272" s="183"/>
      <c r="L272" s="183">
        <v>310</v>
      </c>
      <c r="M272" s="196"/>
    </row>
    <row r="273" spans="1:13" s="165" customFormat="1" ht="21.75" customHeight="1">
      <c r="A273" s="185"/>
      <c r="B273" s="212"/>
      <c r="C273" s="187"/>
      <c r="D273" s="183"/>
      <c r="E273" s="183"/>
      <c r="F273" s="183"/>
      <c r="G273" s="183"/>
      <c r="H273" s="183"/>
      <c r="I273" s="183"/>
      <c r="J273" s="183"/>
      <c r="K273" s="183"/>
      <c r="L273" s="183"/>
      <c r="M273" s="196"/>
    </row>
    <row r="274" spans="1:13" s="165" customFormat="1" ht="21.75" customHeight="1">
      <c r="A274" s="180" t="s">
        <v>62</v>
      </c>
      <c r="B274" s="211" t="s">
        <v>316</v>
      </c>
      <c r="C274" s="187"/>
      <c r="D274" s="183">
        <v>3100</v>
      </c>
      <c r="E274" s="183">
        <v>0</v>
      </c>
      <c r="F274" s="183">
        <v>0</v>
      </c>
      <c r="G274" s="183">
        <v>0</v>
      </c>
      <c r="H274" s="183"/>
      <c r="I274" s="183"/>
      <c r="J274" s="183"/>
      <c r="K274" s="183">
        <v>3100</v>
      </c>
      <c r="L274" s="183">
        <v>0</v>
      </c>
      <c r="M274" s="215"/>
    </row>
    <row r="275" spans="1:13" s="165" customFormat="1" ht="21.75" customHeight="1">
      <c r="A275" s="185"/>
      <c r="B275" s="212"/>
      <c r="C275" s="187"/>
      <c r="D275" s="183"/>
      <c r="E275" s="183"/>
      <c r="F275" s="183"/>
      <c r="G275" s="183"/>
      <c r="H275" s="183"/>
      <c r="I275" s="183"/>
      <c r="J275" s="183"/>
      <c r="K275" s="183"/>
      <c r="L275" s="183"/>
      <c r="M275" s="196"/>
    </row>
    <row r="276" spans="1:13" s="165" customFormat="1" ht="21.75" customHeight="1">
      <c r="A276" s="180" t="s">
        <v>62</v>
      </c>
      <c r="B276" s="181" t="s">
        <v>317</v>
      </c>
      <c r="C276" s="187"/>
      <c r="D276" s="183">
        <v>8740.58</v>
      </c>
      <c r="E276" s="183">
        <v>0</v>
      </c>
      <c r="F276" s="183">
        <v>0</v>
      </c>
      <c r="G276" s="183">
        <v>0</v>
      </c>
      <c r="H276" s="188">
        <v>7131.52</v>
      </c>
      <c r="I276" s="188"/>
      <c r="J276" s="188"/>
      <c r="K276" s="188">
        <v>1609.06</v>
      </c>
      <c r="L276" s="183">
        <v>0</v>
      </c>
      <c r="M276" s="216"/>
    </row>
    <row r="277" spans="1:13" s="165" customFormat="1" ht="21.75" customHeight="1">
      <c r="A277" s="185"/>
      <c r="B277" s="186"/>
      <c r="C277" s="187"/>
      <c r="D277" s="183"/>
      <c r="E277" s="183"/>
      <c r="F277" s="183"/>
      <c r="G277" s="183"/>
      <c r="H277" s="188"/>
      <c r="I277" s="188"/>
      <c r="J277" s="188"/>
      <c r="K277" s="188"/>
      <c r="L277" s="183"/>
      <c r="M277" s="200"/>
    </row>
    <row r="278" spans="1:13" s="165" customFormat="1" ht="21.75" customHeight="1">
      <c r="A278" s="180" t="s">
        <v>62</v>
      </c>
      <c r="B278" s="181" t="s">
        <v>318</v>
      </c>
      <c r="C278" s="187">
        <f>C279</f>
        <v>0</v>
      </c>
      <c r="D278" s="188">
        <v>4608</v>
      </c>
      <c r="E278" s="188">
        <v>0</v>
      </c>
      <c r="F278" s="188">
        <v>0</v>
      </c>
      <c r="G278" s="188">
        <v>0</v>
      </c>
      <c r="H278" s="188">
        <v>4608</v>
      </c>
      <c r="I278" s="188">
        <v>0</v>
      </c>
      <c r="J278" s="188">
        <v>0</v>
      </c>
      <c r="K278" s="188">
        <v>0</v>
      </c>
      <c r="L278" s="188">
        <v>0</v>
      </c>
      <c r="M278" s="216"/>
    </row>
    <row r="279" spans="1:13" s="165" customFormat="1" ht="21.75" customHeight="1">
      <c r="A279" s="185" t="s">
        <v>64</v>
      </c>
      <c r="B279" s="186" t="s">
        <v>319</v>
      </c>
      <c r="C279" s="187"/>
      <c r="D279" s="183">
        <v>4608</v>
      </c>
      <c r="E279" s="183">
        <v>0</v>
      </c>
      <c r="F279" s="183">
        <v>0</v>
      </c>
      <c r="G279" s="183">
        <v>0</v>
      </c>
      <c r="H279" s="188">
        <v>4608</v>
      </c>
      <c r="I279" s="188"/>
      <c r="J279" s="188"/>
      <c r="K279" s="188"/>
      <c r="L279" s="183">
        <v>0</v>
      </c>
      <c r="M279" s="200"/>
    </row>
    <row r="280" spans="1:13" s="165" customFormat="1" ht="21.75" customHeight="1">
      <c r="A280" s="180" t="s">
        <v>62</v>
      </c>
      <c r="B280" s="217" t="s">
        <v>320</v>
      </c>
      <c r="C280" s="218">
        <f>C6+C69+C83+C97+C106+C119+C145+C170+C181+C198+C228+C236+C243+C250+C252+C258+C262+C266+C274+C276+C278</f>
        <v>13289</v>
      </c>
      <c r="D280" s="219">
        <v>309373.8129</v>
      </c>
      <c r="E280" s="183">
        <v>91147.06000000001</v>
      </c>
      <c r="F280" s="183">
        <v>45256.342899999996</v>
      </c>
      <c r="G280" s="183">
        <v>6354.57</v>
      </c>
      <c r="H280" s="183">
        <v>11739.52</v>
      </c>
      <c r="I280" s="183">
        <v>13869.309999999998</v>
      </c>
      <c r="J280" s="183">
        <v>21835.949999999997</v>
      </c>
      <c r="K280" s="183">
        <v>14809.06</v>
      </c>
      <c r="L280" s="183">
        <v>104362</v>
      </c>
      <c r="M280" s="183">
        <v>0</v>
      </c>
    </row>
    <row r="284" ht="14.25">
      <c r="G284" s="220"/>
    </row>
    <row r="286" ht="14.25">
      <c r="G286" s="220"/>
    </row>
  </sheetData>
  <sheetProtection/>
  <autoFilter ref="A5:M280"/>
  <mergeCells count="14">
    <mergeCell ref="A2:M2"/>
    <mergeCell ref="A3:A5"/>
    <mergeCell ref="B3:B5"/>
    <mergeCell ref="C3:C5"/>
    <mergeCell ref="D3:D5"/>
    <mergeCell ref="E4:E5"/>
    <mergeCell ref="F4:F5"/>
    <mergeCell ref="G4:G5"/>
    <mergeCell ref="H4:H5"/>
    <mergeCell ref="I4:I5"/>
    <mergeCell ref="J4:J5"/>
    <mergeCell ref="K4:K5"/>
    <mergeCell ref="L4:L5"/>
    <mergeCell ref="M3:M5"/>
  </mergeCells>
  <printOptions horizontalCentered="1"/>
  <pageMargins left="0.3541666666666667" right="0.275" top="0.66875" bottom="0.4326388888888889" header="0.5118055555555555" footer="0.2361111111111111"/>
  <pageSetup firstPageNumber="6" useFirstPageNumber="1" fitToHeight="0" fitToWidth="1" horizontalDpi="600" verticalDpi="600" orientation="landscape" paperSize="9" scale="77"/>
  <headerFooter>
    <oddFooter xml:space="preserve">&amp;C &amp;P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34"/>
  <sheetViews>
    <sheetView zoomScaleSheetLayoutView="100" workbookViewId="0" topLeftCell="A1">
      <selection activeCell="B25" sqref="B25"/>
    </sheetView>
  </sheetViews>
  <sheetFormatPr defaultColWidth="9.00390625" defaultRowHeight="14.25"/>
  <cols>
    <col min="1" max="1" width="54.25390625" style="109" customWidth="1"/>
    <col min="2" max="2" width="31.00390625" style="109" customWidth="1"/>
    <col min="3" max="250" width="9.00390625" style="109" customWidth="1"/>
    <col min="251" max="16384" width="9.00390625" style="151" customWidth="1"/>
  </cols>
  <sheetData>
    <row r="2" spans="1:2" s="108" customFormat="1" ht="27" customHeight="1">
      <c r="A2" s="152" t="s">
        <v>321</v>
      </c>
      <c r="B2" s="152"/>
    </row>
    <row r="3" s="108" customFormat="1" ht="12" customHeight="1"/>
    <row r="4" spans="1:2" s="108" customFormat="1" ht="21.75" customHeight="1">
      <c r="A4" s="153" t="s">
        <v>322</v>
      </c>
      <c r="B4" s="153" t="s">
        <v>323</v>
      </c>
    </row>
    <row r="5" spans="1:2" s="109" customFormat="1" ht="21.75" customHeight="1">
      <c r="A5" s="154" t="s">
        <v>324</v>
      </c>
      <c r="B5" s="155">
        <f>B6+B7+B34</f>
        <v>174944</v>
      </c>
    </row>
    <row r="6" spans="1:2" s="109" customFormat="1" ht="21.75" customHeight="1">
      <c r="A6" s="156" t="s">
        <v>325</v>
      </c>
      <c r="B6" s="157">
        <v>4140</v>
      </c>
    </row>
    <row r="7" spans="1:2" s="109" customFormat="1" ht="21.75" customHeight="1">
      <c r="A7" s="156" t="s">
        <v>326</v>
      </c>
      <c r="B7" s="158">
        <f>SUM(B8:B33)</f>
        <v>138883</v>
      </c>
    </row>
    <row r="8" spans="1:2" s="109" customFormat="1" ht="21.75" customHeight="1">
      <c r="A8" s="159" t="s">
        <v>327</v>
      </c>
      <c r="B8" s="158">
        <v>205</v>
      </c>
    </row>
    <row r="9" spans="1:2" s="109" customFormat="1" ht="21.75" customHeight="1">
      <c r="A9" s="159" t="s">
        <v>328</v>
      </c>
      <c r="B9" s="158">
        <v>32132</v>
      </c>
    </row>
    <row r="10" spans="1:2" s="109" customFormat="1" ht="21.75" customHeight="1">
      <c r="A10" s="159" t="s">
        <v>329</v>
      </c>
      <c r="B10" s="158">
        <v>13093</v>
      </c>
    </row>
    <row r="11" spans="1:2" s="109" customFormat="1" ht="21.75" customHeight="1">
      <c r="A11" s="159" t="s">
        <v>330</v>
      </c>
      <c r="B11" s="158">
        <v>2083</v>
      </c>
    </row>
    <row r="12" spans="1:2" s="109" customFormat="1" ht="21.75" customHeight="1">
      <c r="A12" s="159" t="s">
        <v>331</v>
      </c>
      <c r="B12" s="158"/>
    </row>
    <row r="13" spans="1:2" s="109" customFormat="1" ht="21.75" customHeight="1">
      <c r="A13" s="159" t="s">
        <v>332</v>
      </c>
      <c r="B13" s="158">
        <v>90</v>
      </c>
    </row>
    <row r="14" spans="1:2" s="109" customFormat="1" ht="21.75" customHeight="1">
      <c r="A14" s="160" t="s">
        <v>333</v>
      </c>
      <c r="B14" s="158"/>
    </row>
    <row r="15" spans="1:2" s="109" customFormat="1" ht="21.75" customHeight="1">
      <c r="A15" s="160" t="s">
        <v>334</v>
      </c>
      <c r="B15" s="158">
        <v>7393</v>
      </c>
    </row>
    <row r="16" spans="1:2" s="109" customFormat="1" ht="21.75" customHeight="1">
      <c r="A16" s="161" t="s">
        <v>335</v>
      </c>
      <c r="B16" s="158">
        <v>9019</v>
      </c>
    </row>
    <row r="17" spans="1:2" s="109" customFormat="1" ht="21.75" customHeight="1">
      <c r="A17" s="161" t="s">
        <v>336</v>
      </c>
      <c r="B17" s="158">
        <v>1082</v>
      </c>
    </row>
    <row r="18" spans="1:2" s="109" customFormat="1" ht="21.75" customHeight="1">
      <c r="A18" s="161" t="s">
        <v>337</v>
      </c>
      <c r="B18" s="158"/>
    </row>
    <row r="19" spans="1:2" s="109" customFormat="1" ht="21.75" customHeight="1">
      <c r="A19" s="161" t="s">
        <v>338</v>
      </c>
      <c r="B19" s="158">
        <v>3645</v>
      </c>
    </row>
    <row r="20" spans="1:2" s="109" customFormat="1" ht="21.75" customHeight="1">
      <c r="A20" s="159" t="s">
        <v>339</v>
      </c>
      <c r="B20" s="158">
        <v>612</v>
      </c>
    </row>
    <row r="21" spans="1:2" s="109" customFormat="1" ht="21.75" customHeight="1">
      <c r="A21" s="162" t="s">
        <v>340</v>
      </c>
      <c r="B21" s="158">
        <v>9753</v>
      </c>
    </row>
    <row r="22" spans="1:2" s="109" customFormat="1" ht="21.75" customHeight="1">
      <c r="A22" s="162" t="s">
        <v>341</v>
      </c>
      <c r="B22" s="158"/>
    </row>
    <row r="23" spans="1:2" s="109" customFormat="1" ht="21.75" customHeight="1">
      <c r="A23" s="162" t="s">
        <v>342</v>
      </c>
      <c r="B23" s="158">
        <v>221</v>
      </c>
    </row>
    <row r="24" spans="1:2" s="109" customFormat="1" ht="21.75" customHeight="1">
      <c r="A24" s="162" t="s">
        <v>343</v>
      </c>
      <c r="B24" s="158">
        <v>16313</v>
      </c>
    </row>
    <row r="25" spans="1:2" s="109" customFormat="1" ht="21.75" customHeight="1">
      <c r="A25" s="162" t="s">
        <v>344</v>
      </c>
      <c r="B25" s="158">
        <v>20253</v>
      </c>
    </row>
    <row r="26" spans="1:2" s="109" customFormat="1" ht="21.75" customHeight="1">
      <c r="A26" s="162" t="s">
        <v>345</v>
      </c>
      <c r="B26" s="158">
        <v>571</v>
      </c>
    </row>
    <row r="27" spans="1:2" s="109" customFormat="1" ht="21.75" customHeight="1">
      <c r="A27" s="162" t="s">
        <v>346</v>
      </c>
      <c r="B27" s="158">
        <v>11813</v>
      </c>
    </row>
    <row r="28" spans="1:2" s="109" customFormat="1" ht="21.75" customHeight="1">
      <c r="A28" s="162" t="s">
        <v>347</v>
      </c>
      <c r="B28" s="158">
        <v>5837</v>
      </c>
    </row>
    <row r="29" spans="1:2" s="109" customFormat="1" ht="21.75" customHeight="1">
      <c r="A29" s="162" t="s">
        <v>348</v>
      </c>
      <c r="B29" s="158">
        <v>654</v>
      </c>
    </row>
    <row r="30" spans="1:2" s="109" customFormat="1" ht="21.75" customHeight="1">
      <c r="A30" s="162" t="s">
        <v>349</v>
      </c>
      <c r="B30" s="158">
        <v>64</v>
      </c>
    </row>
    <row r="31" spans="1:2" s="109" customFormat="1" ht="21.75" customHeight="1">
      <c r="A31" s="162" t="s">
        <v>350</v>
      </c>
      <c r="B31" s="158">
        <v>50</v>
      </c>
    </row>
    <row r="32" spans="1:2" s="109" customFormat="1" ht="21.75" customHeight="1">
      <c r="A32" s="162" t="s">
        <v>351</v>
      </c>
      <c r="B32" s="158"/>
    </row>
    <row r="33" spans="1:2" s="109" customFormat="1" ht="21.75" customHeight="1">
      <c r="A33" s="162" t="s">
        <v>352</v>
      </c>
      <c r="B33" s="158">
        <v>4000</v>
      </c>
    </row>
    <row r="34" spans="1:2" ht="21.75" customHeight="1">
      <c r="A34" s="156" t="s">
        <v>353</v>
      </c>
      <c r="B34" s="158">
        <v>31921</v>
      </c>
    </row>
  </sheetData>
  <sheetProtection/>
  <mergeCells count="1">
    <mergeCell ref="A2:B2"/>
  </mergeCells>
  <conditionalFormatting sqref="A8:A33">
    <cfRule type="cellIs" priority="2" dxfId="0" operator="equal" stopIfTrue="1">
      <formula>0</formula>
    </cfRule>
  </conditionalFormatting>
  <conditionalFormatting sqref="B7:B25">
    <cfRule type="cellIs" priority="3" dxfId="0" operator="equal" stopIfTrue="1">
      <formula>0</formula>
    </cfRule>
  </conditionalFormatting>
  <conditionalFormatting sqref="B26:B34">
    <cfRule type="cellIs" priority="1" dxfId="0" operator="equal" stopIfTrue="1">
      <formula>0</formula>
    </cfRule>
  </conditionalFormatting>
  <printOptions/>
  <pageMargins left="0.7513888888888889" right="0.7513888888888889" top="1" bottom="0.7083333333333334" header="0.5" footer="0.5"/>
  <pageSetup fitToHeight="0" fitToWidth="1"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D46"/>
  <sheetViews>
    <sheetView zoomScaleSheetLayoutView="100" workbookViewId="0" topLeftCell="A1">
      <selection activeCell="A7" sqref="A7"/>
    </sheetView>
  </sheetViews>
  <sheetFormatPr defaultColWidth="9.00390625" defaultRowHeight="14.25"/>
  <cols>
    <col min="1" max="1" width="48.625" style="109" customWidth="1"/>
    <col min="2" max="2" width="12.625" style="109" customWidth="1"/>
    <col min="3" max="3" width="42.875" style="109" customWidth="1"/>
    <col min="4" max="4" width="12.75390625" style="109" customWidth="1"/>
    <col min="5" max="5" width="10.375" style="109" bestFit="1" customWidth="1"/>
    <col min="6" max="16384" width="9.00390625" style="109" customWidth="1"/>
  </cols>
  <sheetData>
    <row r="1" spans="1:2" s="108" customFormat="1" ht="14.25">
      <c r="A1" s="110"/>
      <c r="B1" s="110"/>
    </row>
    <row r="2" spans="1:4" s="108" customFormat="1" ht="27" customHeight="1">
      <c r="A2" s="111" t="s">
        <v>354</v>
      </c>
      <c r="B2" s="111"/>
      <c r="C2" s="111"/>
      <c r="D2" s="111"/>
    </row>
    <row r="3" s="108" customFormat="1" ht="19.5" customHeight="1">
      <c r="D3" s="112" t="s">
        <v>355</v>
      </c>
    </row>
    <row r="4" spans="1:4" s="108" customFormat="1" ht="24" customHeight="1">
      <c r="A4" s="113" t="s">
        <v>322</v>
      </c>
      <c r="B4" s="114" t="s">
        <v>323</v>
      </c>
      <c r="C4" s="115" t="s">
        <v>356</v>
      </c>
      <c r="D4" s="116" t="s">
        <v>323</v>
      </c>
    </row>
    <row r="5" spans="1:4" s="109" customFormat="1" ht="19.5" customHeight="1">
      <c r="A5" s="117" t="s">
        <v>357</v>
      </c>
      <c r="B5" s="118">
        <v>85502</v>
      </c>
      <c r="C5" s="119" t="s">
        <v>358</v>
      </c>
      <c r="D5" s="120">
        <v>309373.8129</v>
      </c>
    </row>
    <row r="6" spans="1:4" s="109" customFormat="1" ht="19.5" customHeight="1">
      <c r="A6" s="121" t="s">
        <v>359</v>
      </c>
      <c r="B6" s="118">
        <f>B7+B8+B35</f>
        <v>174944</v>
      </c>
      <c r="C6" s="122" t="s">
        <v>360</v>
      </c>
      <c r="D6" s="123">
        <v>33556.6179</v>
      </c>
    </row>
    <row r="7" spans="1:4" s="109" customFormat="1" ht="19.5" customHeight="1">
      <c r="A7" s="124" t="s">
        <v>325</v>
      </c>
      <c r="B7" s="125">
        <v>4140</v>
      </c>
      <c r="C7" s="126" t="s">
        <v>361</v>
      </c>
      <c r="D7" s="123">
        <v>11647.93</v>
      </c>
    </row>
    <row r="8" spans="1:4" s="109" customFormat="1" ht="19.5" customHeight="1">
      <c r="A8" s="124" t="s">
        <v>326</v>
      </c>
      <c r="B8" s="127">
        <f>SUM(B9:B34)</f>
        <v>138883</v>
      </c>
      <c r="C8" s="128" t="s">
        <v>362</v>
      </c>
      <c r="D8" s="129">
        <v>45258.87</v>
      </c>
    </row>
    <row r="9" spans="1:4" s="109" customFormat="1" ht="19.5" customHeight="1">
      <c r="A9" s="130" t="s">
        <v>327</v>
      </c>
      <c r="B9" s="127">
        <v>205</v>
      </c>
      <c r="C9" s="128" t="s">
        <v>363</v>
      </c>
      <c r="D9" s="129">
        <v>744.1</v>
      </c>
    </row>
    <row r="10" spans="1:4" s="109" customFormat="1" ht="19.5" customHeight="1">
      <c r="A10" s="130" t="s">
        <v>328</v>
      </c>
      <c r="B10" s="127">
        <v>32132</v>
      </c>
      <c r="C10" s="128" t="s">
        <v>364</v>
      </c>
      <c r="D10" s="129">
        <v>1923.4299999999998</v>
      </c>
    </row>
    <row r="11" spans="1:4" s="109" customFormat="1" ht="19.5" customHeight="1">
      <c r="A11" s="130" t="s">
        <v>329</v>
      </c>
      <c r="B11" s="127">
        <v>13093</v>
      </c>
      <c r="C11" s="122" t="s">
        <v>365</v>
      </c>
      <c r="D11" s="129">
        <v>51066.37000000001</v>
      </c>
    </row>
    <row r="12" spans="1:4" s="109" customFormat="1" ht="19.5" customHeight="1">
      <c r="A12" s="130" t="s">
        <v>330</v>
      </c>
      <c r="B12" s="127">
        <v>2083</v>
      </c>
      <c r="C12" s="131" t="s">
        <v>366</v>
      </c>
      <c r="D12" s="129">
        <v>33127.11</v>
      </c>
    </row>
    <row r="13" spans="1:4" s="109" customFormat="1" ht="19.5" customHeight="1">
      <c r="A13" s="130" t="s">
        <v>331</v>
      </c>
      <c r="B13" s="127"/>
      <c r="C13" s="131" t="s">
        <v>367</v>
      </c>
      <c r="D13" s="129">
        <v>4376.245</v>
      </c>
    </row>
    <row r="14" spans="1:4" s="109" customFormat="1" ht="19.5" customHeight="1">
      <c r="A14" s="130" t="s">
        <v>332</v>
      </c>
      <c r="B14" s="127">
        <v>90</v>
      </c>
      <c r="C14" s="122" t="s">
        <v>368</v>
      </c>
      <c r="D14" s="129">
        <v>11704.55</v>
      </c>
    </row>
    <row r="15" spans="1:4" s="109" customFormat="1" ht="19.5" customHeight="1">
      <c r="A15" s="132" t="s">
        <v>333</v>
      </c>
      <c r="B15" s="127"/>
      <c r="C15" s="122" t="s">
        <v>369</v>
      </c>
      <c r="D15" s="129">
        <v>63102.06</v>
      </c>
    </row>
    <row r="16" spans="1:4" s="109" customFormat="1" ht="19.5" customHeight="1">
      <c r="A16" s="132" t="s">
        <v>334</v>
      </c>
      <c r="B16" s="127">
        <v>7393</v>
      </c>
      <c r="C16" s="122" t="s">
        <v>370</v>
      </c>
      <c r="D16" s="129">
        <v>11973.18</v>
      </c>
    </row>
    <row r="17" spans="1:4" s="109" customFormat="1" ht="19.5" customHeight="1">
      <c r="A17" s="133" t="s">
        <v>335</v>
      </c>
      <c r="B17" s="127">
        <v>9019</v>
      </c>
      <c r="C17" s="122" t="s">
        <v>371</v>
      </c>
      <c r="D17" s="129">
        <v>10137.82</v>
      </c>
    </row>
    <row r="18" spans="1:4" s="109" customFormat="1" ht="19.5" customHeight="1">
      <c r="A18" s="133" t="s">
        <v>336</v>
      </c>
      <c r="B18" s="127">
        <v>1082</v>
      </c>
      <c r="C18" s="122" t="s">
        <v>372</v>
      </c>
      <c r="D18" s="129">
        <v>344.89</v>
      </c>
    </row>
    <row r="19" spans="1:4" s="109" customFormat="1" ht="19.5" customHeight="1">
      <c r="A19" s="133" t="s">
        <v>337</v>
      </c>
      <c r="B19" s="127"/>
      <c r="C19" s="122" t="s">
        <v>373</v>
      </c>
      <c r="D19" s="129">
        <v>151</v>
      </c>
    </row>
    <row r="20" spans="1:4" s="109" customFormat="1" ht="19.5" customHeight="1">
      <c r="A20" s="133" t="s">
        <v>338</v>
      </c>
      <c r="B20" s="127">
        <v>3645</v>
      </c>
      <c r="C20" s="122" t="s">
        <v>374</v>
      </c>
      <c r="D20" s="129">
        <v>2516.87</v>
      </c>
    </row>
    <row r="21" spans="1:4" s="109" customFormat="1" ht="19.5" customHeight="1">
      <c r="A21" s="130" t="s">
        <v>339</v>
      </c>
      <c r="B21" s="127">
        <v>612</v>
      </c>
      <c r="C21" s="122" t="s">
        <v>375</v>
      </c>
      <c r="D21" s="129">
        <v>9624</v>
      </c>
    </row>
    <row r="22" spans="1:4" s="109" customFormat="1" ht="19.5" customHeight="1">
      <c r="A22" s="134" t="s">
        <v>340</v>
      </c>
      <c r="B22" s="127">
        <v>9753</v>
      </c>
      <c r="C22" s="131" t="s">
        <v>376</v>
      </c>
      <c r="D22" s="129">
        <v>154</v>
      </c>
    </row>
    <row r="23" spans="1:4" s="109" customFormat="1" ht="19.5" customHeight="1">
      <c r="A23" s="134" t="s">
        <v>341</v>
      </c>
      <c r="B23" s="127"/>
      <c r="C23" s="131" t="s">
        <v>377</v>
      </c>
      <c r="D23" s="129">
        <v>1516.19</v>
      </c>
    </row>
    <row r="24" spans="1:4" s="109" customFormat="1" ht="19.5" customHeight="1">
      <c r="A24" s="134" t="s">
        <v>342</v>
      </c>
      <c r="B24" s="127">
        <v>221</v>
      </c>
      <c r="C24" s="131" t="s">
        <v>378</v>
      </c>
      <c r="D24" s="129">
        <v>3100</v>
      </c>
    </row>
    <row r="25" spans="1:4" s="109" customFormat="1" ht="19.5" customHeight="1">
      <c r="A25" s="134" t="s">
        <v>343</v>
      </c>
      <c r="B25" s="127">
        <v>16313</v>
      </c>
      <c r="C25" s="131" t="s">
        <v>379</v>
      </c>
      <c r="D25" s="129">
        <v>8740.58</v>
      </c>
    </row>
    <row r="26" spans="1:4" s="109" customFormat="1" ht="19.5" customHeight="1">
      <c r="A26" s="134" t="s">
        <v>344</v>
      </c>
      <c r="B26" s="127">
        <v>20253</v>
      </c>
      <c r="C26" s="131" t="s">
        <v>380</v>
      </c>
      <c r="D26" s="129">
        <v>4608</v>
      </c>
    </row>
    <row r="27" spans="1:4" s="109" customFormat="1" ht="19.5" customHeight="1">
      <c r="A27" s="134" t="s">
        <v>345</v>
      </c>
      <c r="B27" s="127">
        <v>571</v>
      </c>
      <c r="C27" s="131"/>
      <c r="D27" s="129"/>
    </row>
    <row r="28" spans="1:4" s="109" customFormat="1" ht="19.5" customHeight="1">
      <c r="A28" s="134" t="s">
        <v>346</v>
      </c>
      <c r="B28" s="127">
        <v>11813</v>
      </c>
      <c r="C28" s="131"/>
      <c r="D28" s="129"/>
    </row>
    <row r="29" spans="1:4" s="109" customFormat="1" ht="19.5" customHeight="1">
      <c r="A29" s="134" t="s">
        <v>347</v>
      </c>
      <c r="B29" s="127">
        <v>5837</v>
      </c>
      <c r="C29" s="131"/>
      <c r="D29" s="129"/>
    </row>
    <row r="30" spans="1:4" s="109" customFormat="1" ht="19.5" customHeight="1">
      <c r="A30" s="134" t="s">
        <v>348</v>
      </c>
      <c r="B30" s="127">
        <v>654</v>
      </c>
      <c r="C30" s="131"/>
      <c r="D30" s="129"/>
    </row>
    <row r="31" spans="1:4" s="109" customFormat="1" ht="19.5" customHeight="1">
      <c r="A31" s="134" t="s">
        <v>349</v>
      </c>
      <c r="B31" s="127">
        <v>64</v>
      </c>
      <c r="C31" s="131"/>
      <c r="D31" s="129"/>
    </row>
    <row r="32" spans="1:4" s="109" customFormat="1" ht="19.5" customHeight="1">
      <c r="A32" s="134" t="s">
        <v>350</v>
      </c>
      <c r="B32" s="127">
        <v>50</v>
      </c>
      <c r="C32" s="131"/>
      <c r="D32" s="129"/>
    </row>
    <row r="33" spans="1:4" s="109" customFormat="1" ht="19.5" customHeight="1">
      <c r="A33" s="134" t="s">
        <v>351</v>
      </c>
      <c r="B33" s="127"/>
      <c r="C33" s="135"/>
      <c r="D33" s="136"/>
    </row>
    <row r="34" spans="1:4" s="109" customFormat="1" ht="19.5" customHeight="1">
      <c r="A34" s="134" t="s">
        <v>352</v>
      </c>
      <c r="B34" s="127">
        <v>4000</v>
      </c>
      <c r="C34" s="131"/>
      <c r="D34" s="123"/>
    </row>
    <row r="35" spans="1:4" s="109" customFormat="1" ht="19.5" customHeight="1">
      <c r="A35" s="124" t="s">
        <v>353</v>
      </c>
      <c r="B35" s="127">
        <v>31921</v>
      </c>
      <c r="C35" s="131"/>
      <c r="D35" s="123"/>
    </row>
    <row r="36" spans="1:4" s="109" customFormat="1" ht="19.5" customHeight="1">
      <c r="A36" s="124"/>
      <c r="B36" s="127"/>
      <c r="C36" s="131"/>
      <c r="D36" s="123"/>
    </row>
    <row r="37" spans="1:4" ht="19.5" customHeight="1">
      <c r="A37" s="117" t="s">
        <v>381</v>
      </c>
      <c r="B37" s="118">
        <f>B38+B39</f>
        <v>0</v>
      </c>
      <c r="C37" s="137" t="s">
        <v>382</v>
      </c>
      <c r="D37" s="118">
        <f>D38+D39</f>
        <v>4072</v>
      </c>
    </row>
    <row r="38" spans="1:4" ht="19.5" customHeight="1">
      <c r="A38" s="138" t="s">
        <v>383</v>
      </c>
      <c r="B38" s="127"/>
      <c r="C38" s="139" t="s">
        <v>384</v>
      </c>
      <c r="D38" s="140">
        <v>251</v>
      </c>
    </row>
    <row r="39" spans="1:4" ht="19.5" customHeight="1">
      <c r="A39" s="138" t="s">
        <v>385</v>
      </c>
      <c r="B39" s="127"/>
      <c r="C39" s="139" t="s">
        <v>386</v>
      </c>
      <c r="D39" s="140">
        <v>3821</v>
      </c>
    </row>
    <row r="40" spans="1:4" ht="19.5" customHeight="1">
      <c r="A40" s="141"/>
      <c r="B40" s="142"/>
      <c r="C40" s="143"/>
      <c r="D40" s="144"/>
    </row>
    <row r="41" spans="1:4" ht="19.5" customHeight="1">
      <c r="A41" s="117" t="s">
        <v>387</v>
      </c>
      <c r="B41" s="118">
        <f>B42+B43</f>
        <v>52000</v>
      </c>
      <c r="C41" s="137" t="s">
        <v>388</v>
      </c>
      <c r="D41" s="120"/>
    </row>
    <row r="42" spans="1:4" ht="19.5" customHeight="1">
      <c r="A42" s="138" t="s">
        <v>389</v>
      </c>
      <c r="B42" s="127">
        <v>52000</v>
      </c>
      <c r="C42" s="143"/>
      <c r="D42" s="144"/>
    </row>
    <row r="43" spans="1:4" ht="19.5" customHeight="1">
      <c r="A43" s="138" t="s">
        <v>390</v>
      </c>
      <c r="B43" s="127"/>
      <c r="C43" s="145"/>
      <c r="D43" s="123"/>
    </row>
    <row r="44" spans="1:4" ht="19.5" customHeight="1">
      <c r="A44" s="141"/>
      <c r="B44" s="142"/>
      <c r="C44" s="143"/>
      <c r="D44" s="144"/>
    </row>
    <row r="45" spans="1:4" ht="19.5" customHeight="1">
      <c r="A45" s="117" t="s">
        <v>391</v>
      </c>
      <c r="B45" s="118">
        <v>2147</v>
      </c>
      <c r="C45" s="146" t="s">
        <v>392</v>
      </c>
      <c r="D45" s="118">
        <f>D46-D5-D37-D41</f>
        <v>1147.187099999981</v>
      </c>
    </row>
    <row r="46" spans="1:4" ht="19.5" customHeight="1">
      <c r="A46" s="147" t="s">
        <v>393</v>
      </c>
      <c r="B46" s="148">
        <f>B5+B6+B37+B41+B45</f>
        <v>314593</v>
      </c>
      <c r="C46" s="149" t="s">
        <v>394</v>
      </c>
      <c r="D46" s="150">
        <f>B46</f>
        <v>314593</v>
      </c>
    </row>
  </sheetData>
  <sheetProtection/>
  <mergeCells count="1">
    <mergeCell ref="A2:D2"/>
  </mergeCells>
  <conditionalFormatting sqref="A9:A34">
    <cfRule type="cellIs" priority="6" dxfId="0" operator="equal" stopIfTrue="1">
      <formula>0</formula>
    </cfRule>
  </conditionalFormatting>
  <conditionalFormatting sqref="B8:B26">
    <cfRule type="cellIs" priority="7" dxfId="0" operator="equal" stopIfTrue="1">
      <formula>0</formula>
    </cfRule>
  </conditionalFormatting>
  <conditionalFormatting sqref="B27:B36">
    <cfRule type="cellIs" priority="4" dxfId="0" operator="equal" stopIfTrue="1">
      <formula>0</formula>
    </cfRule>
  </conditionalFormatting>
  <printOptions horizontalCentered="1"/>
  <pageMargins left="0.4722222222222222" right="0.39305555555555555" top="0.8263888888888888" bottom="0.39305555555555555" header="0.5" footer="0.19652777777777777"/>
  <pageSetup firstPageNumber="16" useFirstPageNumber="1" fitToHeight="0" fitToWidth="1" horizontalDpi="600" verticalDpi="600" orientation="landscape" paperSize="9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D25"/>
  <sheetViews>
    <sheetView zoomScaleSheetLayoutView="100" workbookViewId="0" topLeftCell="A1">
      <selection activeCell="A5" sqref="A5"/>
    </sheetView>
  </sheetViews>
  <sheetFormatPr defaultColWidth="9.00390625" defaultRowHeight="14.25"/>
  <cols>
    <col min="1" max="1" width="44.375" style="74" customWidth="1"/>
    <col min="2" max="2" width="12.375" style="74" customWidth="1"/>
    <col min="3" max="3" width="44.375" style="74" customWidth="1"/>
    <col min="4" max="4" width="12.375" style="74" customWidth="1"/>
    <col min="5" max="16384" width="9.00390625" style="74" customWidth="1"/>
  </cols>
  <sheetData>
    <row r="1" spans="1:4" ht="14.25">
      <c r="A1" s="75"/>
      <c r="D1" s="76"/>
    </row>
    <row r="2" spans="1:4" ht="22.5">
      <c r="A2" s="77" t="s">
        <v>395</v>
      </c>
      <c r="B2" s="77"/>
      <c r="C2" s="77"/>
      <c r="D2" s="77"/>
    </row>
    <row r="3" spans="1:4" ht="18" customHeight="1">
      <c r="A3" s="78"/>
      <c r="D3" s="79" t="s">
        <v>355</v>
      </c>
    </row>
    <row r="4" spans="1:4" ht="18" customHeight="1">
      <c r="A4" s="80" t="s">
        <v>322</v>
      </c>
      <c r="B4" s="81" t="s">
        <v>323</v>
      </c>
      <c r="C4" s="82" t="s">
        <v>396</v>
      </c>
      <c r="D4" s="83" t="s">
        <v>323</v>
      </c>
    </row>
    <row r="5" spans="1:4" ht="18" customHeight="1">
      <c r="A5" s="84" t="s">
        <v>397</v>
      </c>
      <c r="B5" s="85">
        <f>B6+B7+B8+B9+B10</f>
        <v>81550</v>
      </c>
      <c r="C5" s="86" t="s">
        <v>398</v>
      </c>
      <c r="D5" s="85">
        <f>D6+D7+D8+D14+D15+D16</f>
        <v>30500</v>
      </c>
    </row>
    <row r="6" spans="1:4" ht="18" customHeight="1">
      <c r="A6" s="87" t="s">
        <v>399</v>
      </c>
      <c r="B6" s="88"/>
      <c r="C6" s="89" t="s">
        <v>400</v>
      </c>
      <c r="D6" s="90"/>
    </row>
    <row r="7" spans="1:4" ht="18" customHeight="1">
      <c r="A7" s="87" t="s">
        <v>401</v>
      </c>
      <c r="B7" s="88">
        <v>80000</v>
      </c>
      <c r="C7" s="89" t="s">
        <v>402</v>
      </c>
      <c r="D7" s="90">
        <v>300</v>
      </c>
    </row>
    <row r="8" spans="1:4" ht="18" customHeight="1">
      <c r="A8" s="87" t="s">
        <v>403</v>
      </c>
      <c r="B8" s="88">
        <v>1500</v>
      </c>
      <c r="C8" s="89" t="s">
        <v>404</v>
      </c>
      <c r="D8" s="91">
        <f>D9+D10+D11+D12+D13</f>
        <v>26550</v>
      </c>
    </row>
    <row r="9" spans="1:4" ht="18" customHeight="1">
      <c r="A9" s="87" t="s">
        <v>405</v>
      </c>
      <c r="B9" s="88">
        <v>50</v>
      </c>
      <c r="C9" s="89" t="s">
        <v>406</v>
      </c>
      <c r="D9" s="91">
        <v>25000</v>
      </c>
    </row>
    <row r="10" spans="1:4" ht="18.75" customHeight="1">
      <c r="A10" s="92" t="s">
        <v>407</v>
      </c>
      <c r="B10" s="93"/>
      <c r="C10" s="89" t="s">
        <v>408</v>
      </c>
      <c r="D10" s="90"/>
    </row>
    <row r="11" spans="1:4" ht="18" customHeight="1">
      <c r="A11" s="87"/>
      <c r="B11" s="88"/>
      <c r="C11" s="89" t="s">
        <v>409</v>
      </c>
      <c r="D11" s="90">
        <v>1500</v>
      </c>
    </row>
    <row r="12" spans="1:4" ht="18" customHeight="1">
      <c r="A12" s="87"/>
      <c r="B12" s="88"/>
      <c r="C12" s="89" t="s">
        <v>410</v>
      </c>
      <c r="D12" s="90">
        <v>50</v>
      </c>
    </row>
    <row r="13" spans="1:4" ht="18" customHeight="1">
      <c r="A13" s="94"/>
      <c r="B13" s="95"/>
      <c r="C13" s="89" t="s">
        <v>411</v>
      </c>
      <c r="D13" s="90"/>
    </row>
    <row r="14" spans="1:4" ht="18" customHeight="1">
      <c r="A14" s="94"/>
      <c r="B14" s="95"/>
      <c r="C14" s="89" t="s">
        <v>412</v>
      </c>
      <c r="D14" s="90"/>
    </row>
    <row r="15" spans="1:4" ht="18" customHeight="1">
      <c r="A15" s="94"/>
      <c r="B15" s="95"/>
      <c r="C15" s="96" t="s">
        <v>413</v>
      </c>
      <c r="D15" s="90">
        <v>700</v>
      </c>
    </row>
    <row r="16" spans="1:4" ht="18" customHeight="1">
      <c r="A16" s="87"/>
      <c r="B16" s="88"/>
      <c r="C16" s="96" t="s">
        <v>414</v>
      </c>
      <c r="D16" s="90">
        <f>D17</f>
        <v>2950</v>
      </c>
    </row>
    <row r="17" spans="1:4" ht="18" customHeight="1">
      <c r="A17" s="87"/>
      <c r="B17" s="88"/>
      <c r="C17" s="96" t="s">
        <v>415</v>
      </c>
      <c r="D17" s="90">
        <v>2950</v>
      </c>
    </row>
    <row r="18" spans="1:4" ht="18" customHeight="1">
      <c r="A18" s="97" t="s">
        <v>416</v>
      </c>
      <c r="B18" s="98">
        <f>B19</f>
        <v>0</v>
      </c>
      <c r="C18" s="99" t="s">
        <v>417</v>
      </c>
      <c r="D18" s="100"/>
    </row>
    <row r="19" spans="1:4" ht="18" customHeight="1">
      <c r="A19" s="101" t="s">
        <v>418</v>
      </c>
      <c r="B19" s="88"/>
      <c r="C19" s="89" t="s">
        <v>419</v>
      </c>
      <c r="D19" s="100"/>
    </row>
    <row r="20" spans="1:4" ht="18" customHeight="1">
      <c r="A20" s="97" t="s">
        <v>420</v>
      </c>
      <c r="B20" s="98">
        <f>B21+B22</f>
        <v>1000</v>
      </c>
      <c r="C20" s="99" t="s">
        <v>421</v>
      </c>
      <c r="D20" s="102">
        <v>16</v>
      </c>
    </row>
    <row r="21" spans="1:4" ht="18" customHeight="1">
      <c r="A21" s="101" t="s">
        <v>422</v>
      </c>
      <c r="B21" s="91">
        <v>1000</v>
      </c>
      <c r="C21" s="99" t="s">
        <v>423</v>
      </c>
      <c r="D21" s="102">
        <f>D22+D23</f>
        <v>52159</v>
      </c>
    </row>
    <row r="22" spans="1:4" ht="18" customHeight="1">
      <c r="A22" s="101" t="s">
        <v>424</v>
      </c>
      <c r="B22" s="91"/>
      <c r="C22" s="103" t="s">
        <v>425</v>
      </c>
      <c r="D22" s="91">
        <f>D25-D5-D18-D20-D23-D24</f>
        <v>159</v>
      </c>
    </row>
    <row r="23" spans="1:4" ht="18" customHeight="1">
      <c r="A23" s="97" t="s">
        <v>426</v>
      </c>
      <c r="B23" s="98">
        <v>125</v>
      </c>
      <c r="C23" s="89" t="s">
        <v>427</v>
      </c>
      <c r="D23" s="90">
        <v>52000</v>
      </c>
    </row>
    <row r="24" spans="1:4" ht="18" customHeight="1">
      <c r="A24" s="97"/>
      <c r="B24" s="88"/>
      <c r="C24" s="99" t="s">
        <v>428</v>
      </c>
      <c r="D24" s="102"/>
    </row>
    <row r="25" spans="1:4" ht="18" customHeight="1">
      <c r="A25" s="104" t="s">
        <v>393</v>
      </c>
      <c r="B25" s="105">
        <f>B5+B18+B20+B23</f>
        <v>82675</v>
      </c>
      <c r="C25" s="106" t="s">
        <v>394</v>
      </c>
      <c r="D25" s="107">
        <f>B25</f>
        <v>82675</v>
      </c>
    </row>
    <row r="26" ht="19.5" customHeight="1"/>
  </sheetData>
  <sheetProtection/>
  <mergeCells count="1">
    <mergeCell ref="A2:D2"/>
  </mergeCells>
  <printOptions horizontalCentered="1"/>
  <pageMargins left="0.39305555555555555" right="0.39305555555555555" top="0.9048611111111111" bottom="0.5118055555555555" header="0.5" footer="0.3145833333333333"/>
  <pageSetup firstPageNumber="18" useFirstPageNumber="1" fitToHeight="1" fitToWidth="1" horizontalDpi="600" verticalDpi="600" orientation="landscape" paperSize="9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D18"/>
  <sheetViews>
    <sheetView zoomScaleSheetLayoutView="100" workbookViewId="0" topLeftCell="A1">
      <selection activeCell="F19" sqref="F19"/>
    </sheetView>
  </sheetViews>
  <sheetFormatPr defaultColWidth="9.00390625" defaultRowHeight="14.25"/>
  <cols>
    <col min="1" max="1" width="40.75390625" style="46" customWidth="1"/>
    <col min="2" max="2" width="12.625" style="46" customWidth="1"/>
    <col min="3" max="3" width="40.75390625" style="46" customWidth="1"/>
    <col min="4" max="4" width="12.625" style="46" customWidth="1"/>
    <col min="5" max="16384" width="9.00390625" style="46" customWidth="1"/>
  </cols>
  <sheetData>
    <row r="1" spans="1:3" s="46" customFormat="1" ht="19.5" customHeight="1">
      <c r="A1" s="47"/>
      <c r="B1" s="48"/>
      <c r="C1" s="48"/>
    </row>
    <row r="2" spans="1:4" s="46" customFormat="1" ht="35.25" customHeight="1">
      <c r="A2" s="49" t="s">
        <v>429</v>
      </c>
      <c r="B2" s="49"/>
      <c r="C2" s="49"/>
      <c r="D2" s="49"/>
    </row>
    <row r="3" spans="1:4" s="46" customFormat="1" ht="23.25">
      <c r="A3" s="50"/>
      <c r="B3" s="50"/>
      <c r="C3" s="50"/>
      <c r="D3" s="51" t="s">
        <v>355</v>
      </c>
    </row>
    <row r="4" spans="1:4" s="46" customFormat="1" ht="19.5" customHeight="1">
      <c r="A4" s="52" t="s">
        <v>322</v>
      </c>
      <c r="B4" s="53" t="s">
        <v>323</v>
      </c>
      <c r="C4" s="54" t="s">
        <v>396</v>
      </c>
      <c r="D4" s="55" t="s">
        <v>323</v>
      </c>
    </row>
    <row r="5" spans="1:4" s="46" customFormat="1" ht="19.5" customHeight="1">
      <c r="A5" s="56" t="s">
        <v>430</v>
      </c>
      <c r="B5" s="57">
        <v>500</v>
      </c>
      <c r="C5" s="58" t="s">
        <v>431</v>
      </c>
      <c r="D5" s="59"/>
    </row>
    <row r="6" spans="1:4" s="46" customFormat="1" ht="19.5" customHeight="1">
      <c r="A6" s="60" t="s">
        <v>432</v>
      </c>
      <c r="B6" s="61"/>
      <c r="C6" s="62" t="s">
        <v>433</v>
      </c>
      <c r="D6" s="59"/>
    </row>
    <row r="7" spans="1:4" s="46" customFormat="1" ht="19.5" customHeight="1">
      <c r="A7" s="60" t="s">
        <v>434</v>
      </c>
      <c r="B7" s="61"/>
      <c r="C7" s="58" t="s">
        <v>435</v>
      </c>
      <c r="D7" s="63">
        <f>SUM(D8:D12)</f>
        <v>503</v>
      </c>
    </row>
    <row r="8" spans="1:4" s="46" customFormat="1" ht="19.5" customHeight="1">
      <c r="A8" s="60" t="s">
        <v>436</v>
      </c>
      <c r="B8" s="61">
        <v>500</v>
      </c>
      <c r="C8" s="62" t="s">
        <v>437</v>
      </c>
      <c r="D8" s="59">
        <v>3</v>
      </c>
    </row>
    <row r="9" spans="1:4" s="46" customFormat="1" ht="19.5" customHeight="1">
      <c r="A9" s="60" t="s">
        <v>438</v>
      </c>
      <c r="B9" s="61">
        <v>500</v>
      </c>
      <c r="C9" s="62" t="s">
        <v>439</v>
      </c>
      <c r="D9" s="59"/>
    </row>
    <row r="10" spans="1:4" s="46" customFormat="1" ht="19.5" customHeight="1">
      <c r="A10" s="60" t="s">
        <v>440</v>
      </c>
      <c r="B10" s="61"/>
      <c r="C10" s="62" t="s">
        <v>441</v>
      </c>
      <c r="D10" s="59"/>
    </row>
    <row r="11" spans="1:4" s="46" customFormat="1" ht="19.5" customHeight="1">
      <c r="A11" s="60" t="s">
        <v>442</v>
      </c>
      <c r="B11" s="61"/>
      <c r="C11" s="62" t="s">
        <v>443</v>
      </c>
      <c r="D11" s="59"/>
    </row>
    <row r="12" spans="1:4" s="46" customFormat="1" ht="19.5" customHeight="1">
      <c r="A12" s="60" t="s">
        <v>444</v>
      </c>
      <c r="B12" s="61"/>
      <c r="C12" s="62" t="s">
        <v>445</v>
      </c>
      <c r="D12" s="59">
        <v>500</v>
      </c>
    </row>
    <row r="13" spans="1:4" s="46" customFormat="1" ht="19.5" customHeight="1">
      <c r="A13" s="64"/>
      <c r="B13" s="61"/>
      <c r="C13" s="58"/>
      <c r="D13" s="59"/>
    </row>
    <row r="14" spans="1:4" s="46" customFormat="1" ht="19.5" customHeight="1">
      <c r="A14" s="56" t="s">
        <v>446</v>
      </c>
      <c r="B14" s="65">
        <v>3</v>
      </c>
      <c r="C14" s="58" t="s">
        <v>447</v>
      </c>
      <c r="D14" s="63"/>
    </row>
    <row r="15" spans="1:4" s="46" customFormat="1" ht="19.5" customHeight="1">
      <c r="A15" s="66" t="s">
        <v>448</v>
      </c>
      <c r="B15" s="67">
        <v>3</v>
      </c>
      <c r="C15" s="68" t="s">
        <v>449</v>
      </c>
      <c r="D15" s="69"/>
    </row>
    <row r="16" spans="1:4" s="46" customFormat="1" ht="19.5" customHeight="1">
      <c r="A16" s="66"/>
      <c r="B16" s="67"/>
      <c r="C16" s="62" t="s">
        <v>450</v>
      </c>
      <c r="D16" s="69"/>
    </row>
    <row r="17" spans="1:4" s="46" customFormat="1" ht="19.5" customHeight="1">
      <c r="A17" s="66"/>
      <c r="B17" s="67"/>
      <c r="C17" s="62"/>
      <c r="D17" s="69"/>
    </row>
    <row r="18" spans="1:4" s="46" customFormat="1" ht="19.5" customHeight="1">
      <c r="A18" s="70" t="s">
        <v>393</v>
      </c>
      <c r="B18" s="71">
        <v>503</v>
      </c>
      <c r="C18" s="72" t="s">
        <v>394</v>
      </c>
      <c r="D18" s="73">
        <f>D5+D7+D14</f>
        <v>503</v>
      </c>
    </row>
  </sheetData>
  <sheetProtection/>
  <mergeCells count="1">
    <mergeCell ref="A2:D2"/>
  </mergeCells>
  <printOptions horizontalCentered="1"/>
  <pageMargins left="0.4326388888888889" right="0.39305555555555555" top="1" bottom="1" header="0.5" footer="0.5"/>
  <pageSetup firstPageNumber="19" useFirstPageNumber="1" fitToHeight="0" fitToWidth="1" horizontalDpi="600" verticalDpi="600" orientation="landscape" paperSize="9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6000000238418579"/>
  </sheetPr>
  <dimension ref="A2:L119"/>
  <sheetViews>
    <sheetView zoomScaleSheetLayoutView="100" workbookViewId="0" topLeftCell="A1">
      <selection activeCell="B4" sqref="B4"/>
    </sheetView>
  </sheetViews>
  <sheetFormatPr defaultColWidth="12.25390625" defaultRowHeight="15" customHeight="1"/>
  <cols>
    <col min="1" max="1" width="28.875" style="0" customWidth="1"/>
    <col min="2" max="5" width="17.625" style="0" customWidth="1"/>
  </cols>
  <sheetData>
    <row r="2" spans="1:5" ht="33.75" customHeight="1">
      <c r="A2" s="1" t="s">
        <v>451</v>
      </c>
      <c r="B2" s="1"/>
      <c r="C2" s="1"/>
      <c r="D2" s="1"/>
      <c r="E2" s="1"/>
    </row>
    <row r="3" spans="1:5" ht="16.5" customHeight="1">
      <c r="A3" s="23" t="s">
        <v>355</v>
      </c>
      <c r="B3" s="23"/>
      <c r="C3" s="23"/>
      <c r="D3" s="23"/>
      <c r="E3" s="23"/>
    </row>
    <row r="4" spans="1:5" ht="43.5" customHeight="1">
      <c r="A4" s="24" t="s">
        <v>452</v>
      </c>
      <c r="B4" s="25" t="s">
        <v>320</v>
      </c>
      <c r="C4" s="25" t="s">
        <v>453</v>
      </c>
      <c r="D4" s="25" t="s">
        <v>454</v>
      </c>
      <c r="E4" s="26" t="s">
        <v>455</v>
      </c>
    </row>
    <row r="5" spans="1:12" ht="22.5" customHeight="1">
      <c r="A5" s="27" t="s">
        <v>456</v>
      </c>
      <c r="B5" s="28">
        <f aca="true" t="shared" si="0" ref="B5:B17">SUM(C5:E5)</f>
        <v>41186</v>
      </c>
      <c r="C5" s="28">
        <v>9295</v>
      </c>
      <c r="D5" s="29">
        <v>31512</v>
      </c>
      <c r="E5" s="30">
        <v>379</v>
      </c>
      <c r="F5" s="31"/>
      <c r="G5" s="31"/>
      <c r="H5" s="31"/>
      <c r="I5" s="31"/>
      <c r="J5" s="31"/>
      <c r="K5" s="31"/>
      <c r="L5" s="31"/>
    </row>
    <row r="6" spans="1:12" ht="22.5" customHeight="1">
      <c r="A6" s="32" t="s">
        <v>457</v>
      </c>
      <c r="B6" s="33">
        <f t="shared" si="0"/>
        <v>23820</v>
      </c>
      <c r="C6" s="34">
        <v>1661</v>
      </c>
      <c r="D6" s="35">
        <v>21801</v>
      </c>
      <c r="E6" s="36">
        <v>358</v>
      </c>
      <c r="F6" s="31"/>
      <c r="G6" s="31"/>
      <c r="H6" s="31"/>
      <c r="I6" s="31"/>
      <c r="J6" s="31"/>
      <c r="K6" s="31"/>
      <c r="L6" s="31"/>
    </row>
    <row r="7" spans="1:12" ht="22.5" customHeight="1">
      <c r="A7" s="32" t="s">
        <v>458</v>
      </c>
      <c r="B7" s="33">
        <f t="shared" si="0"/>
        <v>16737</v>
      </c>
      <c r="C7" s="34">
        <v>7607</v>
      </c>
      <c r="D7" s="35">
        <v>9130</v>
      </c>
      <c r="E7" s="36"/>
      <c r="F7" s="31"/>
      <c r="G7" s="31"/>
      <c r="H7" s="31"/>
      <c r="I7" s="31"/>
      <c r="J7" s="31"/>
      <c r="K7" s="31"/>
      <c r="L7" s="31"/>
    </row>
    <row r="8" spans="1:12" ht="22.5" customHeight="1">
      <c r="A8" s="32" t="s">
        <v>459</v>
      </c>
      <c r="B8" s="33">
        <f t="shared" si="0"/>
        <v>40</v>
      </c>
      <c r="C8" s="34">
        <v>16</v>
      </c>
      <c r="D8" s="35">
        <v>3</v>
      </c>
      <c r="E8" s="36">
        <v>21</v>
      </c>
      <c r="F8" s="31"/>
      <c r="G8" s="31"/>
      <c r="H8" s="31"/>
      <c r="I8" s="31"/>
      <c r="J8" s="31"/>
      <c r="K8" s="31"/>
      <c r="L8" s="31"/>
    </row>
    <row r="9" spans="1:12" ht="22.5" customHeight="1">
      <c r="A9" s="32" t="s">
        <v>460</v>
      </c>
      <c r="B9" s="33">
        <f t="shared" si="0"/>
        <v>0</v>
      </c>
      <c r="C9" s="33"/>
      <c r="D9" s="35"/>
      <c r="E9" s="36"/>
      <c r="F9" s="31"/>
      <c r="G9" s="31"/>
      <c r="H9" s="31"/>
      <c r="I9" s="31"/>
      <c r="J9" s="31"/>
      <c r="K9" s="31"/>
      <c r="L9" s="31"/>
    </row>
    <row r="10" spans="1:12" ht="22.5" customHeight="1">
      <c r="A10" s="32" t="s">
        <v>461</v>
      </c>
      <c r="B10" s="33">
        <f t="shared" si="0"/>
        <v>587</v>
      </c>
      <c r="C10" s="35">
        <v>10</v>
      </c>
      <c r="D10" s="35">
        <v>577</v>
      </c>
      <c r="E10" s="36"/>
      <c r="F10" s="31"/>
      <c r="G10" s="31"/>
      <c r="H10" s="31"/>
      <c r="I10" s="31"/>
      <c r="J10" s="31"/>
      <c r="K10" s="31"/>
      <c r="L10" s="31"/>
    </row>
    <row r="11" spans="1:12" ht="22.5" customHeight="1">
      <c r="A11" s="32" t="s">
        <v>462</v>
      </c>
      <c r="B11" s="33">
        <f t="shared" si="0"/>
        <v>1</v>
      </c>
      <c r="C11" s="35">
        <v>1</v>
      </c>
      <c r="D11" s="35"/>
      <c r="E11" s="37"/>
      <c r="F11" s="31"/>
      <c r="G11" s="31"/>
      <c r="H11" s="31"/>
      <c r="I11" s="31"/>
      <c r="J11" s="31"/>
      <c r="K11" s="31"/>
      <c r="L11" s="31"/>
    </row>
    <row r="12" spans="1:12" ht="22.5" customHeight="1">
      <c r="A12" s="27" t="s">
        <v>463</v>
      </c>
      <c r="B12" s="28">
        <f t="shared" si="0"/>
        <v>33203</v>
      </c>
      <c r="C12" s="29">
        <v>7622</v>
      </c>
      <c r="D12" s="29">
        <v>24802</v>
      </c>
      <c r="E12" s="30">
        <v>779</v>
      </c>
      <c r="F12" s="31"/>
      <c r="G12" s="31"/>
      <c r="H12" s="31"/>
      <c r="I12" s="31"/>
      <c r="J12" s="31"/>
      <c r="K12" s="31"/>
      <c r="L12" s="31"/>
    </row>
    <row r="13" spans="1:12" ht="22.5" customHeight="1">
      <c r="A13" s="32" t="s">
        <v>464</v>
      </c>
      <c r="B13" s="33">
        <f t="shared" si="0"/>
        <v>32410</v>
      </c>
      <c r="C13" s="38">
        <v>7617</v>
      </c>
      <c r="D13" s="38">
        <v>24698</v>
      </c>
      <c r="E13" s="36">
        <v>95</v>
      </c>
      <c r="F13" s="31"/>
      <c r="G13" s="31"/>
      <c r="H13" s="31"/>
      <c r="I13" s="31"/>
      <c r="J13" s="31"/>
      <c r="K13" s="31"/>
      <c r="L13" s="31"/>
    </row>
    <row r="14" spans="1:12" ht="22.5" customHeight="1">
      <c r="A14" s="32" t="s">
        <v>465</v>
      </c>
      <c r="B14" s="33">
        <f t="shared" si="0"/>
        <v>109</v>
      </c>
      <c r="C14" s="39">
        <v>5</v>
      </c>
      <c r="D14" s="39">
        <v>104</v>
      </c>
      <c r="E14" s="37"/>
      <c r="F14" s="31"/>
      <c r="G14" s="31"/>
      <c r="H14" s="31"/>
      <c r="I14" s="31"/>
      <c r="J14" s="31"/>
      <c r="K14" s="31"/>
      <c r="L14" s="31"/>
    </row>
    <row r="15" spans="1:12" ht="22.5" customHeight="1">
      <c r="A15" s="32" t="s">
        <v>466</v>
      </c>
      <c r="B15" s="33">
        <f t="shared" si="0"/>
        <v>613</v>
      </c>
      <c r="C15" s="40"/>
      <c r="D15" s="40"/>
      <c r="E15" s="37">
        <v>613</v>
      </c>
      <c r="F15" s="31"/>
      <c r="G15" s="31"/>
      <c r="H15" s="31"/>
      <c r="I15" s="31"/>
      <c r="J15" s="31"/>
      <c r="K15" s="31"/>
      <c r="L15" s="31"/>
    </row>
    <row r="16" spans="1:12" ht="22.5" customHeight="1">
      <c r="A16" s="27" t="s">
        <v>467</v>
      </c>
      <c r="B16" s="28">
        <f t="shared" si="0"/>
        <v>7982</v>
      </c>
      <c r="C16" s="28">
        <v>1673</v>
      </c>
      <c r="D16" s="28">
        <v>6709</v>
      </c>
      <c r="E16" s="41">
        <v>-400</v>
      </c>
      <c r="F16" s="31"/>
      <c r="G16" s="31"/>
      <c r="H16" s="31"/>
      <c r="I16" s="31"/>
      <c r="J16" s="31"/>
      <c r="K16" s="31"/>
      <c r="L16" s="31"/>
    </row>
    <row r="17" spans="1:12" ht="22.5" customHeight="1">
      <c r="A17" s="42" t="s">
        <v>468</v>
      </c>
      <c r="B17" s="43">
        <f t="shared" si="0"/>
        <v>36380</v>
      </c>
      <c r="C17" s="44">
        <v>18751</v>
      </c>
      <c r="D17" s="44">
        <v>15263</v>
      </c>
      <c r="E17" s="45">
        <v>2366</v>
      </c>
      <c r="F17" s="31"/>
      <c r="G17" s="31"/>
      <c r="H17" s="31"/>
      <c r="I17" s="31"/>
      <c r="J17" s="31"/>
      <c r="K17" s="31"/>
      <c r="L17" s="31"/>
    </row>
    <row r="18" spans="2:12" ht="15" customHeight="1"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</row>
    <row r="19" spans="2:12" ht="15" customHeight="1"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</row>
    <row r="20" spans="2:12" ht="15" customHeight="1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</row>
    <row r="21" spans="2:12" ht="15" customHeight="1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2" spans="2:12" ht="15" customHeight="1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spans="2:12" ht="15" customHeight="1"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</row>
    <row r="24" spans="2:12" ht="15" customHeight="1"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2:12" ht="15" customHeight="1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</row>
    <row r="26" spans="2:12" ht="15" customHeight="1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pans="2:12" ht="15" customHeight="1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</row>
    <row r="28" spans="2:12" ht="15" customHeight="1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</row>
    <row r="29" spans="2:12" ht="15" customHeight="1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</row>
    <row r="30" spans="2:12" ht="15" customHeight="1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1" spans="2:12" ht="15" customHeight="1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</row>
    <row r="32" spans="2:12" ht="15" customHeight="1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</row>
    <row r="33" spans="2:12" ht="15" customHeight="1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2:12" ht="15" customHeight="1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  <row r="35" spans="2:12" ht="15" customHeight="1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</row>
    <row r="36" spans="2:12" ht="15" customHeight="1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</row>
    <row r="37" spans="2:12" ht="15" customHeight="1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</row>
    <row r="38" spans="2:12" ht="15" customHeight="1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</row>
    <row r="39" spans="2:12" ht="15" customHeight="1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</row>
    <row r="40" spans="2:12" ht="15" customHeight="1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</row>
    <row r="41" spans="2:12" ht="15" customHeight="1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</row>
    <row r="42" spans="2:12" ht="15" customHeight="1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</row>
    <row r="43" spans="2:12" ht="15" customHeight="1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</row>
    <row r="44" spans="2:12" ht="15" customHeight="1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</row>
    <row r="45" spans="2:12" ht="15" customHeight="1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</row>
    <row r="46" spans="2:12" ht="15" customHeight="1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</row>
    <row r="47" spans="2:12" ht="15" customHeight="1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</row>
    <row r="48" spans="2:12" ht="15" customHeight="1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</row>
    <row r="49" spans="2:12" ht="15" customHeight="1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</row>
    <row r="50" spans="2:12" ht="15" customHeight="1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5" customHeight="1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</row>
    <row r="52" spans="2:12" ht="1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</row>
    <row r="53" spans="2:12" ht="15" customHeight="1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</row>
    <row r="54" spans="2:12" ht="15" customHeight="1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</row>
    <row r="55" spans="2:12" ht="15" customHeight="1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</row>
    <row r="56" spans="2:12" ht="15" customHeight="1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</row>
    <row r="57" spans="2:12" ht="15" customHeight="1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</row>
    <row r="58" spans="2:12" ht="15" customHeight="1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</row>
    <row r="59" spans="2:12" ht="15" customHeight="1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</row>
    <row r="60" spans="2:12" ht="15" customHeight="1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</row>
    <row r="61" spans="2:12" ht="15" customHeight="1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</row>
    <row r="62" spans="2:12" ht="15" customHeight="1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</row>
    <row r="63" spans="2:12" ht="15" customHeight="1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</row>
    <row r="64" spans="2:12" ht="15" customHeight="1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</row>
    <row r="65" spans="2:12" ht="15" customHeight="1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</row>
    <row r="66" spans="2:12" ht="15" customHeight="1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</row>
    <row r="67" spans="2:12" ht="15" customHeight="1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</row>
    <row r="68" spans="2:12" ht="15" customHeight="1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</row>
    <row r="69" spans="2:12" ht="15" customHeight="1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</row>
    <row r="70" spans="2:12" ht="15" customHeight="1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</row>
    <row r="71" spans="2:12" ht="15" customHeight="1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</row>
    <row r="72" spans="2:12" ht="15" customHeight="1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</row>
    <row r="73" spans="2:12" ht="15" customHeight="1"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</row>
    <row r="74" spans="2:12" ht="15" customHeight="1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</row>
    <row r="75" spans="2:12" ht="15" customHeight="1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</row>
    <row r="76" spans="2:12" ht="15" customHeight="1"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</row>
    <row r="77" spans="2:12" ht="15" customHeight="1"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</row>
    <row r="78" spans="2:12" ht="15" customHeight="1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</row>
    <row r="79" spans="2:12" ht="15" customHeight="1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</row>
    <row r="80" spans="2:12" ht="15" customHeight="1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</row>
    <row r="81" spans="2:12" ht="15" customHeight="1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</row>
    <row r="82" spans="2:12" ht="15" customHeight="1"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2:12" ht="15" customHeight="1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2:12" ht="15" customHeight="1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2:12" ht="15" customHeight="1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2:12" ht="15" customHeight="1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2:12" ht="15" customHeight="1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2:12" ht="15" customHeight="1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2:12" ht="15" customHeight="1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2:12" ht="15" customHeight="1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2:12" ht="15" customHeight="1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2:12" ht="15" customHeight="1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</row>
    <row r="93" spans="2:12" ht="15" customHeight="1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</row>
    <row r="94" spans="2:12" ht="15" customHeight="1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</row>
    <row r="95" spans="2:12" ht="15" customHeight="1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</row>
    <row r="96" spans="2:12" ht="15" customHeight="1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</row>
    <row r="97" spans="2:12" ht="15" customHeight="1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</row>
    <row r="98" spans="2:12" ht="15" customHeight="1"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</row>
    <row r="99" spans="2:12" ht="15" customHeight="1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</row>
    <row r="100" spans="2:12" ht="15" customHeight="1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</row>
    <row r="101" spans="2:12" ht="15" customHeight="1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</row>
    <row r="102" spans="2:12" ht="15" customHeight="1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</row>
    <row r="103" spans="2:12" ht="15" customHeight="1"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</row>
    <row r="104" spans="2:12" ht="15" customHeight="1"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</row>
    <row r="105" spans="2:12" ht="15" customHeight="1"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</row>
    <row r="106" spans="2:12" ht="15" customHeight="1"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</row>
    <row r="107" spans="2:12" ht="15" customHeight="1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</row>
    <row r="108" spans="2:12" ht="15" customHeight="1"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</row>
    <row r="109" spans="2:12" ht="15" customHeight="1"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</row>
    <row r="110" spans="2:12" ht="15" customHeight="1"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</row>
    <row r="111" spans="2:12" ht="15" customHeight="1"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</row>
    <row r="112" spans="2:12" ht="15" customHeight="1"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</row>
    <row r="113" spans="2:12" ht="15" customHeight="1"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</row>
    <row r="114" spans="2:12" ht="15" customHeight="1"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</row>
    <row r="115" spans="2:12" ht="15" customHeight="1"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</row>
    <row r="116" spans="2:12" ht="15" customHeight="1"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</row>
    <row r="117" spans="2:12" ht="15" customHeight="1"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</row>
    <row r="118" spans="2:12" ht="15" customHeight="1"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</row>
    <row r="119" spans="2:12" ht="15" customHeight="1"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</row>
  </sheetData>
  <sheetProtection/>
  <mergeCells count="2">
    <mergeCell ref="A2:E2"/>
    <mergeCell ref="A3:E3"/>
  </mergeCells>
  <printOptions horizontalCentered="1"/>
  <pageMargins left="0.7513888888888889" right="0.7513888888888889" top="1" bottom="1" header="0.5" footer="0.5"/>
  <pageSetup firstPageNumber="20" useFirstPageNumber="1" horizontalDpi="600" verticalDpi="600" orientation="landscape" paperSize="9"/>
  <headerFooter>
    <oddFooter xml:space="preserve">&amp;C &amp;P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12"/>
  <sheetViews>
    <sheetView zoomScaleSheetLayoutView="100" workbookViewId="0" topLeftCell="A1">
      <selection activeCell="B13" sqref="B13"/>
    </sheetView>
  </sheetViews>
  <sheetFormatPr defaultColWidth="9.00390625" defaultRowHeight="14.25"/>
  <cols>
    <col min="1" max="1" width="35.125" style="0" customWidth="1"/>
    <col min="2" max="2" width="38.375" style="10" customWidth="1"/>
    <col min="3" max="3" width="27.25390625" style="0" customWidth="1"/>
  </cols>
  <sheetData>
    <row r="1" ht="20.25" customHeight="1">
      <c r="A1" s="11"/>
    </row>
    <row r="2" spans="1:3" ht="32.25" customHeight="1">
      <c r="A2" s="12" t="s">
        <v>469</v>
      </c>
      <c r="B2" s="12"/>
      <c r="C2" s="12"/>
    </row>
    <row r="3" spans="1:3" s="9" customFormat="1" ht="19.5" customHeight="1">
      <c r="A3" s="13"/>
      <c r="B3" s="14"/>
      <c r="C3" s="15" t="s">
        <v>355</v>
      </c>
    </row>
    <row r="4" spans="1:3" ht="49.5" customHeight="1">
      <c r="A4" s="16" t="s">
        <v>2</v>
      </c>
      <c r="B4" s="16" t="s">
        <v>470</v>
      </c>
      <c r="C4" s="16" t="s">
        <v>54</v>
      </c>
    </row>
    <row r="5" spans="1:3" ht="49.5" customHeight="1">
      <c r="A5" s="16" t="s">
        <v>320</v>
      </c>
      <c r="B5" s="17">
        <v>3857</v>
      </c>
      <c r="C5" s="18" t="s">
        <v>471</v>
      </c>
    </row>
    <row r="6" spans="1:3" ht="49.5" customHeight="1">
      <c r="A6" s="19" t="s">
        <v>472</v>
      </c>
      <c r="B6" s="17"/>
      <c r="C6" s="18"/>
    </row>
    <row r="7" spans="1:3" ht="49.5" customHeight="1">
      <c r="A7" s="19" t="s">
        <v>473</v>
      </c>
      <c r="B7" s="17">
        <v>3177</v>
      </c>
      <c r="C7" s="18" t="s">
        <v>474</v>
      </c>
    </row>
    <row r="8" spans="1:3" ht="49.5" customHeight="1">
      <c r="A8" s="19" t="s">
        <v>475</v>
      </c>
      <c r="B8" s="17">
        <v>680</v>
      </c>
      <c r="C8" s="18" t="s">
        <v>476</v>
      </c>
    </row>
    <row r="9" spans="1:3" ht="49.5" customHeight="1">
      <c r="A9" s="20" t="s">
        <v>477</v>
      </c>
      <c r="B9" s="17">
        <v>650</v>
      </c>
      <c r="C9" s="18" t="s">
        <v>478</v>
      </c>
    </row>
    <row r="10" spans="1:3" ht="49.5" customHeight="1">
      <c r="A10" s="21" t="s">
        <v>479</v>
      </c>
      <c r="B10" s="17">
        <v>30</v>
      </c>
      <c r="C10" s="18" t="s">
        <v>480</v>
      </c>
    </row>
    <row r="11" ht="22.5" customHeight="1"/>
    <row r="12" spans="1:3" ht="57" customHeight="1">
      <c r="A12" s="22" t="s">
        <v>481</v>
      </c>
      <c r="B12" s="22"/>
      <c r="C12" s="22"/>
    </row>
  </sheetData>
  <sheetProtection/>
  <mergeCells count="2">
    <mergeCell ref="A2:C2"/>
    <mergeCell ref="A12:C1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100" workbookViewId="0" topLeftCell="A1">
      <selection activeCell="E23" sqref="E23"/>
    </sheetView>
  </sheetViews>
  <sheetFormatPr defaultColWidth="12.125" defaultRowHeight="16.5" customHeight="1"/>
  <cols>
    <col min="1" max="1" width="33.50390625" style="0" customWidth="1"/>
    <col min="2" max="10" width="14.75390625" style="0" customWidth="1"/>
  </cols>
  <sheetData>
    <row r="1" spans="1:10" ht="33.75" customHeight="1">
      <c r="A1" s="1" t="s">
        <v>482</v>
      </c>
      <c r="B1" s="1"/>
      <c r="C1" s="1"/>
      <c r="D1" s="1"/>
      <c r="E1" s="1"/>
      <c r="F1" s="1"/>
      <c r="G1" s="1"/>
      <c r="H1" s="1"/>
      <c r="I1" s="1"/>
      <c r="J1" s="1"/>
    </row>
    <row r="2" spans="1:10" ht="16.5" customHeight="1">
      <c r="A2" s="2" t="s">
        <v>483</v>
      </c>
      <c r="B2" s="2"/>
      <c r="C2" s="2"/>
      <c r="D2" s="2"/>
      <c r="E2" s="2"/>
      <c r="F2" s="2"/>
      <c r="G2" s="2"/>
      <c r="H2" s="2"/>
      <c r="I2" s="2"/>
      <c r="J2" s="2"/>
    </row>
    <row r="3" spans="1:10" ht="16.5" customHeight="1">
      <c r="A3" s="2" t="s">
        <v>484</v>
      </c>
      <c r="B3" s="2"/>
      <c r="C3" s="2"/>
      <c r="D3" s="2"/>
      <c r="E3" s="2"/>
      <c r="F3" s="2"/>
      <c r="G3" s="2"/>
      <c r="H3" s="2"/>
      <c r="I3" s="2"/>
      <c r="J3" s="2"/>
    </row>
    <row r="4" spans="1:10" ht="16.5" customHeight="1">
      <c r="A4" s="3" t="s">
        <v>2</v>
      </c>
      <c r="B4" s="3" t="s">
        <v>320</v>
      </c>
      <c r="C4" s="3" t="s">
        <v>485</v>
      </c>
      <c r="D4" s="3"/>
      <c r="E4" s="3"/>
      <c r="F4" s="3"/>
      <c r="G4" s="3"/>
      <c r="H4" s="3" t="s">
        <v>486</v>
      </c>
      <c r="I4" s="3"/>
      <c r="J4" s="3"/>
    </row>
    <row r="5" spans="1:10" ht="16.5" customHeight="1">
      <c r="A5" s="3"/>
      <c r="B5" s="3"/>
      <c r="C5" s="3" t="s">
        <v>487</v>
      </c>
      <c r="D5" s="3" t="s">
        <v>488</v>
      </c>
      <c r="E5" s="3" t="s">
        <v>489</v>
      </c>
      <c r="F5" s="3" t="s">
        <v>490</v>
      </c>
      <c r="G5" s="3" t="s">
        <v>491</v>
      </c>
      <c r="H5" s="3" t="s">
        <v>487</v>
      </c>
      <c r="I5" s="3" t="s">
        <v>492</v>
      </c>
      <c r="J5" s="3" t="s">
        <v>493</v>
      </c>
    </row>
    <row r="6" spans="1:10" ht="16.5" customHeight="1">
      <c r="A6" s="4" t="s">
        <v>494</v>
      </c>
      <c r="B6" s="5">
        <f>SUM(C6,H6)</f>
        <v>179615</v>
      </c>
      <c r="C6" s="5">
        <f aca="true" t="shared" si="0" ref="C6:C11">SUM(D6:G6)</f>
        <v>132248</v>
      </c>
      <c r="D6" s="6">
        <v>122348</v>
      </c>
      <c r="E6" s="6">
        <v>0</v>
      </c>
      <c r="F6" s="6">
        <v>9900</v>
      </c>
      <c r="G6" s="6">
        <v>0</v>
      </c>
      <c r="H6" s="5">
        <f>SUM(I6:J6)</f>
        <v>47367</v>
      </c>
      <c r="I6" s="6">
        <v>47367</v>
      </c>
      <c r="J6" s="6">
        <v>0</v>
      </c>
    </row>
    <row r="7" spans="1:10" ht="16.5" customHeight="1">
      <c r="A7" s="4" t="s">
        <v>495</v>
      </c>
      <c r="B7" s="5">
        <f aca="true" t="shared" si="1" ref="B7:B11">C7+H7</f>
        <v>228941</v>
      </c>
      <c r="C7" s="7">
        <v>150874</v>
      </c>
      <c r="D7" s="8"/>
      <c r="E7" s="8"/>
      <c r="F7" s="8"/>
      <c r="G7" s="8"/>
      <c r="H7" s="7">
        <v>78067</v>
      </c>
      <c r="I7" s="8"/>
      <c r="J7" s="8"/>
    </row>
    <row r="8" spans="1:10" ht="16.5" customHeight="1">
      <c r="A8" s="4" t="s">
        <v>496</v>
      </c>
      <c r="B8" s="5">
        <f t="shared" si="1"/>
        <v>63117</v>
      </c>
      <c r="C8" s="5">
        <f>SUM(D8:F8)</f>
        <v>20075</v>
      </c>
      <c r="D8" s="7">
        <v>20072</v>
      </c>
      <c r="E8" s="7">
        <v>0</v>
      </c>
      <c r="F8" s="7">
        <v>3</v>
      </c>
      <c r="G8" s="8"/>
      <c r="H8" s="5">
        <f>I8</f>
        <v>43042</v>
      </c>
      <c r="I8" s="7">
        <v>43042</v>
      </c>
      <c r="J8" s="8"/>
    </row>
    <row r="9" spans="1:10" ht="16.5" customHeight="1">
      <c r="A9" s="4" t="s">
        <v>497</v>
      </c>
      <c r="B9" s="5">
        <f t="shared" si="1"/>
        <v>20894</v>
      </c>
      <c r="C9" s="5">
        <f t="shared" si="0"/>
        <v>8552</v>
      </c>
      <c r="D9" s="7">
        <v>8552</v>
      </c>
      <c r="E9" s="7">
        <v>0</v>
      </c>
      <c r="F9" s="7">
        <v>0</v>
      </c>
      <c r="G9" s="7">
        <v>0</v>
      </c>
      <c r="H9" s="5">
        <f>J9+I9</f>
        <v>12342</v>
      </c>
      <c r="I9" s="7">
        <v>12342</v>
      </c>
      <c r="J9" s="7">
        <v>0</v>
      </c>
    </row>
    <row r="10" spans="1:10" ht="16.5" customHeight="1">
      <c r="A10" s="4" t="s">
        <v>498</v>
      </c>
      <c r="B10" s="5">
        <f t="shared" si="1"/>
        <v>9900</v>
      </c>
      <c r="C10" s="5">
        <f t="shared" si="0"/>
        <v>9900</v>
      </c>
      <c r="D10" s="7">
        <v>0</v>
      </c>
      <c r="E10" s="7">
        <v>0</v>
      </c>
      <c r="F10" s="7">
        <v>9900</v>
      </c>
      <c r="G10" s="7">
        <v>0</v>
      </c>
      <c r="H10" s="5">
        <f>I10+J10</f>
        <v>0</v>
      </c>
      <c r="I10" s="7">
        <v>0</v>
      </c>
      <c r="J10" s="7">
        <v>0</v>
      </c>
    </row>
    <row r="11" spans="1:10" ht="16.5" customHeight="1">
      <c r="A11" s="4" t="s">
        <v>499</v>
      </c>
      <c r="B11" s="5">
        <f t="shared" si="1"/>
        <v>211938</v>
      </c>
      <c r="C11" s="5">
        <f t="shared" si="0"/>
        <v>133871</v>
      </c>
      <c r="D11" s="5">
        <f aca="true" t="shared" si="2" ref="D11:F11">D6+D8-D9-D10</f>
        <v>133868</v>
      </c>
      <c r="E11" s="5">
        <f t="shared" si="2"/>
        <v>0</v>
      </c>
      <c r="F11" s="5">
        <f t="shared" si="2"/>
        <v>3</v>
      </c>
      <c r="G11" s="5">
        <f>G6-G9-G10</f>
        <v>0</v>
      </c>
      <c r="H11" s="5">
        <f>SUM(I11:J11)</f>
        <v>78067</v>
      </c>
      <c r="I11" s="5">
        <f>I8+I6-I9-I10</f>
        <v>78067</v>
      </c>
      <c r="J11" s="5">
        <f>J6-J9-J10</f>
        <v>0</v>
      </c>
    </row>
  </sheetData>
  <sheetProtection/>
  <mergeCells count="7">
    <mergeCell ref="A1:J1"/>
    <mergeCell ref="A2:J2"/>
    <mergeCell ref="A3:J3"/>
    <mergeCell ref="C4:G4"/>
    <mergeCell ref="H4:J4"/>
    <mergeCell ref="A4:A5"/>
    <mergeCell ref="B4:B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阳光</cp:lastModifiedBy>
  <cp:lastPrinted>2020-06-01T00:18:31Z</cp:lastPrinted>
  <dcterms:created xsi:type="dcterms:W3CDTF">1996-12-17T01:32:42Z</dcterms:created>
  <dcterms:modified xsi:type="dcterms:W3CDTF">2021-04-25T03:20:39Z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KSORubyTemplate">
    <vt:lpwstr>14</vt:lpwstr>
  </property>
  <property fmtid="{D5CDD505-2E9C-101B-9397-08002B2CF9AE}" pid="5" name="KSOReadingLayo">
    <vt:bool>true</vt:bool>
  </property>
  <property fmtid="{D5CDD505-2E9C-101B-9397-08002B2CF9AE}" pid="6" name="I">
    <vt:lpwstr>D92AA99547D54EC29592A3E4320FAD37</vt:lpwstr>
  </property>
</Properties>
</file>