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4" firstSheet="5" activeTab="10"/>
  </bookViews>
  <sheets>
    <sheet name="收入表" sheetId="1" r:id="rId1"/>
    <sheet name="支出明细表 " sheetId="2" r:id="rId2"/>
    <sheet name="本级支出明细表" sheetId="3" r:id="rId3"/>
    <sheet name="税收返还和转移支付" sheetId="4" r:id="rId4"/>
    <sheet name="一般预算平衡表" sheetId="5" r:id="rId5"/>
    <sheet name="政府性基金预算平衡表" sheetId="6" r:id="rId6"/>
    <sheet name="国有资本经营预算" sheetId="7" r:id="rId7"/>
    <sheet name="社保基金预算" sheetId="8" r:id="rId8"/>
    <sheet name="三公" sheetId="9" r:id="rId9"/>
    <sheet name="地方政府债务" sheetId="10" r:id="rId10"/>
    <sheet name="第一批财政专项扶贫资金" sheetId="11" r:id="rId11"/>
  </sheets>
  <definedNames>
    <definedName name="_xlnm.Print_Area" localSheetId="3">'税收返还和转移支付'!$A$1:$B$32</definedName>
    <definedName name="_xlnm.Print_Titles" localSheetId="3">'税收返还和转移支付'!$3:$3</definedName>
    <definedName name="_xlnm.Print_Titles" localSheetId="5">'政府性基金预算平衡表'!$3:$3</definedName>
    <definedName name="_xlnm.Print_Titles" localSheetId="1">'支出明细表 '!$2:$4</definedName>
    <definedName name="_xlnm.Print_Titles" localSheetId="2">'本级支出明细表'!$2:$4</definedName>
    <definedName name="_xlnm.Print_Area" localSheetId="4">'一般预算平衡表'!$A$1:$D$44</definedName>
    <definedName name="_xlnm.Print_Titles" localSheetId="4">'一般预算平衡表'!$3:$3</definedName>
    <definedName name="_xlnm._FilterDatabase" localSheetId="1" hidden="1">'支出明细表 '!$A$4:$X$277</definedName>
    <definedName name="_xlnm._FilterDatabase" localSheetId="2" hidden="1">'本级支出明细表'!$A$4:$X$277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12" authorId="0">
      <text>
        <r>
          <rPr>
            <sz val="9"/>
            <rFont val="宋体"/>
            <family val="0"/>
          </rPr>
          <t>含政务中心20人</t>
        </r>
      </text>
    </comment>
    <comment ref="B151" authorId="0">
      <text>
        <r>
          <rPr>
            <sz val="9"/>
            <rFont val="宋体"/>
            <family val="0"/>
          </rPr>
          <t>含临聘人员115人</t>
        </r>
      </text>
    </comment>
    <comment ref="B182" authorId="0">
      <text>
        <r>
          <rPr>
            <sz val="9"/>
            <rFont val="宋体"/>
            <family val="0"/>
          </rPr>
          <t>含公用事业局13人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2" authorId="0">
      <text>
        <r>
          <rPr>
            <sz val="9"/>
            <rFont val="宋体"/>
            <family val="0"/>
          </rPr>
          <t>含政务中心20人</t>
        </r>
      </text>
    </comment>
    <comment ref="B151" authorId="0">
      <text>
        <r>
          <rPr>
            <sz val="9"/>
            <rFont val="宋体"/>
            <family val="0"/>
          </rPr>
          <t>含临聘人员115人</t>
        </r>
      </text>
    </comment>
    <comment ref="B182" authorId="0">
      <text>
        <r>
          <rPr>
            <sz val="9"/>
            <rFont val="宋体"/>
            <family val="0"/>
          </rPr>
          <t>含公用事业局13人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11" authorId="0">
      <text>
        <r>
          <rPr>
            <sz val="9"/>
            <rFont val="宋体"/>
            <family val="0"/>
          </rPr>
          <t>星级宾馆100亩，1.2亿元
工业园1000亩，0.5亿元
湘威三期1.5亿元
星月玩具2.5亿元
2019年土地出让待入库0.48亿元
牛承安置区0.4亿元
保障性住房土地处置1.2777亿元</t>
        </r>
      </text>
    </comment>
    <comment ref="D20" authorId="0">
      <text>
        <r>
          <rPr>
            <sz val="9"/>
            <rFont val="宋体"/>
            <family val="0"/>
          </rPr>
          <t>专项债券付息</t>
        </r>
      </text>
    </comment>
  </commentList>
</comments>
</file>

<file path=xl/sharedStrings.xml><?xml version="1.0" encoding="utf-8"?>
<sst xmlns="http://schemas.openxmlformats.org/spreadsheetml/2006/main" count="1102" uniqueCount="644">
  <si>
    <t>2020年蓝山县一般公共预算收入预算表</t>
  </si>
  <si>
    <t xml:space="preserve">单位：万元 </t>
  </si>
  <si>
    <t>项目</t>
  </si>
  <si>
    <t>2019年完成数</t>
  </si>
  <si>
    <t>2020年预算数</t>
  </si>
  <si>
    <t>与上年完成数比较</t>
  </si>
  <si>
    <t>增减额</t>
  </si>
  <si>
    <t>增减%</t>
  </si>
  <si>
    <t xml:space="preserve">   一、税收收入</t>
  </si>
  <si>
    <t xml:space="preserve"> 1.增值税</t>
  </si>
  <si>
    <t>其中:改征增值税</t>
  </si>
  <si>
    <t xml:space="preserve"> 2.企业所得税</t>
  </si>
  <si>
    <t xml:space="preserve"> 3.个人所得税</t>
  </si>
  <si>
    <r>
      <t xml:space="preserve"> 4</t>
    </r>
    <r>
      <rPr>
        <b/>
        <sz val="12"/>
        <rFont val="楷体_GB2312"/>
        <family val="3"/>
      </rPr>
      <t>.</t>
    </r>
    <r>
      <rPr>
        <sz val="12"/>
        <rFont val="楷体_GB2312"/>
        <family val="3"/>
      </rPr>
      <t>资源税</t>
    </r>
  </si>
  <si>
    <t xml:space="preserve"> 5.城市维护建设税</t>
  </si>
  <si>
    <t xml:space="preserve"> 6.房产税</t>
  </si>
  <si>
    <t xml:space="preserve"> 7.印花税</t>
  </si>
  <si>
    <r>
      <t xml:space="preserve"> 8</t>
    </r>
    <r>
      <rPr>
        <b/>
        <sz val="12"/>
        <rFont val="楷体_GB2312"/>
        <family val="3"/>
      </rPr>
      <t>.</t>
    </r>
    <r>
      <rPr>
        <sz val="12"/>
        <rFont val="楷体_GB2312"/>
        <family val="3"/>
      </rPr>
      <t>城镇土地使用税</t>
    </r>
  </si>
  <si>
    <t xml:space="preserve"> 9.土地增值税</t>
  </si>
  <si>
    <t xml:space="preserve"> 10.车船税</t>
  </si>
  <si>
    <t xml:space="preserve"> 11.耕地占用税</t>
  </si>
  <si>
    <t xml:space="preserve"> 12.契税</t>
  </si>
  <si>
    <t xml:space="preserve"> 13.烟叶税</t>
  </si>
  <si>
    <t xml:space="preserve"> 14.环保税</t>
  </si>
  <si>
    <t xml:space="preserve">   二、非税收入</t>
  </si>
  <si>
    <t xml:space="preserve"> 1.专项收入</t>
  </si>
  <si>
    <t xml:space="preserve"> 2.行政事业性收费</t>
  </si>
  <si>
    <t xml:space="preserve"> 3.罚没收入</t>
  </si>
  <si>
    <t xml:space="preserve"> 4.国有资本经营收入</t>
  </si>
  <si>
    <t xml:space="preserve"> 5.国有资源（资产）有偿使用收入</t>
  </si>
  <si>
    <t xml:space="preserve"> 6.其他非税收入</t>
  </si>
  <si>
    <t xml:space="preserve">  地方一般公共预算收入合计</t>
  </si>
  <si>
    <t xml:space="preserve">    其中：税收占比</t>
  </si>
  <si>
    <t xml:space="preserve">  上划中央收入</t>
  </si>
  <si>
    <t xml:space="preserve">  上划省级收入</t>
  </si>
  <si>
    <t>一般公共预算收入总计</t>
  </si>
  <si>
    <t xml:space="preserve">   其中：税收收入</t>
  </si>
  <si>
    <t xml:space="preserve">         税收占比</t>
  </si>
  <si>
    <t xml:space="preserve">  税务局</t>
  </si>
  <si>
    <t xml:space="preserve">         非税收入</t>
  </si>
  <si>
    <t xml:space="preserve">  财政局</t>
  </si>
  <si>
    <t xml:space="preserve">      其中：非税收入</t>
  </si>
  <si>
    <t>2020年蓝山县一般公共预算支出明细表</t>
  </si>
  <si>
    <t>2020年初财政负担人数</t>
  </si>
  <si>
    <t>工资福利支出</t>
  </si>
  <si>
    <t>商品和服务支出</t>
  </si>
  <si>
    <t>对个人和家庭的补助</t>
  </si>
  <si>
    <t>债务利息及费用支出</t>
  </si>
  <si>
    <t>资本性支出</t>
  </si>
  <si>
    <t>对社会保障基金补助</t>
  </si>
  <si>
    <t>其他支出</t>
  </si>
  <si>
    <t>上级专项追加</t>
  </si>
  <si>
    <t>功能科目</t>
  </si>
  <si>
    <t>财政负担
人数</t>
  </si>
  <si>
    <t>合计</t>
  </si>
  <si>
    <t>基本工资</t>
  </si>
  <si>
    <t>津贴补贴</t>
  </si>
  <si>
    <t>奖金</t>
  </si>
  <si>
    <t>绩效工资</t>
  </si>
  <si>
    <t>机关事业单位基本养老保险</t>
  </si>
  <si>
    <t>职业年金</t>
  </si>
  <si>
    <t>职工基本医疗保险缴费</t>
  </si>
  <si>
    <t>其他社会保障缴费</t>
  </si>
  <si>
    <t>住房公积金</t>
  </si>
  <si>
    <t>其他工资福利支出</t>
  </si>
  <si>
    <t>对个人和家庭的补助支出</t>
  </si>
  <si>
    <t>国内债务
付息</t>
  </si>
  <si>
    <t>对社会保险基金补助</t>
  </si>
  <si>
    <t>上级专项
安排</t>
  </si>
  <si>
    <t>备注</t>
  </si>
  <si>
    <t>奖金合计</t>
  </si>
  <si>
    <t>奖励工资</t>
  </si>
  <si>
    <t>年终绩效奖</t>
  </si>
  <si>
    <t>一、一般公共服务支出</t>
  </si>
  <si>
    <t>1、人大事务</t>
  </si>
  <si>
    <t xml:space="preserve">    人大办</t>
  </si>
  <si>
    <t>2、政协事务</t>
  </si>
  <si>
    <t xml:space="preserve">    政协办</t>
  </si>
  <si>
    <t>3、政府办公厅(室)及相关机构事务</t>
  </si>
  <si>
    <t xml:space="preserve">    政府办</t>
  </si>
  <si>
    <t xml:space="preserve">    行政审批服务局</t>
  </si>
  <si>
    <t xml:space="preserve">    机关事务服务中心</t>
  </si>
  <si>
    <t xml:space="preserve">    信访局</t>
  </si>
  <si>
    <t xml:space="preserve">    经济开发区管委会</t>
  </si>
  <si>
    <t xml:space="preserve">    乡镇（街道办）</t>
  </si>
  <si>
    <t>4、发展与改革事务</t>
  </si>
  <si>
    <t xml:space="preserve">    发改局</t>
  </si>
  <si>
    <t>5、统计信息事务</t>
  </si>
  <si>
    <t xml:space="preserve">    统计局</t>
  </si>
  <si>
    <t>6、财政事务</t>
  </si>
  <si>
    <t xml:space="preserve">    财政局</t>
  </si>
  <si>
    <t>7、税收事务</t>
  </si>
  <si>
    <t xml:space="preserve">    乡镇烤烟税分成</t>
  </si>
  <si>
    <t xml:space="preserve">    税收征收经费</t>
  </si>
  <si>
    <t>8、审计事务</t>
  </si>
  <si>
    <t xml:space="preserve">    审计局</t>
  </si>
  <si>
    <t>9、人力资源事务</t>
  </si>
  <si>
    <t xml:space="preserve">    编办</t>
  </si>
  <si>
    <t>10、纪检监察事务</t>
  </si>
  <si>
    <t xml:space="preserve">    纪委(监察局)</t>
  </si>
  <si>
    <t xml:space="preserve">    巡察办</t>
  </si>
  <si>
    <t xml:space="preserve">    派驻纪检组</t>
  </si>
  <si>
    <t>11、商贸事务</t>
  </si>
  <si>
    <t xml:space="preserve">    科工局</t>
  </si>
  <si>
    <t xml:space="preserve">    招商事务中心</t>
  </si>
  <si>
    <t>12、知识产权事务</t>
  </si>
  <si>
    <t>13、民族事务</t>
  </si>
  <si>
    <t>14、港澳台侨事务</t>
  </si>
  <si>
    <t xml:space="preserve">    侨联</t>
  </si>
  <si>
    <t>15、档案事务</t>
  </si>
  <si>
    <t xml:space="preserve">    档案馆</t>
  </si>
  <si>
    <t>16、群众团体事务</t>
  </si>
  <si>
    <t xml:space="preserve">    团县委</t>
  </si>
  <si>
    <t xml:space="preserve">    妇联</t>
  </si>
  <si>
    <t xml:space="preserve">    关工委</t>
  </si>
  <si>
    <t xml:space="preserve">    老年大学</t>
  </si>
  <si>
    <t xml:space="preserve">    总工会</t>
  </si>
  <si>
    <t>17、党委办公厅（室）及相关机构事务</t>
  </si>
  <si>
    <t xml:space="preserve">    县委办</t>
  </si>
  <si>
    <t xml:space="preserve">    接待科</t>
  </si>
  <si>
    <t>18、组织事务</t>
  </si>
  <si>
    <t xml:space="preserve">    组织部</t>
  </si>
  <si>
    <t>19、宣传事务</t>
  </si>
  <si>
    <t xml:space="preserve">    宣传部</t>
  </si>
  <si>
    <t>20、统战事务</t>
  </si>
  <si>
    <t xml:space="preserve">    统战部</t>
  </si>
  <si>
    <t>21、其他共产党事务</t>
  </si>
  <si>
    <t xml:space="preserve">    政法委</t>
  </si>
  <si>
    <t xml:space="preserve">    老干部服务中心</t>
  </si>
  <si>
    <t>22、市场监督管理事务</t>
  </si>
  <si>
    <t xml:space="preserve">    市场监督管理局</t>
  </si>
  <si>
    <t xml:space="preserve">    市场服务中心</t>
  </si>
  <si>
    <t>23、其他一般公共服务支出</t>
  </si>
  <si>
    <t xml:space="preserve">    人武部</t>
  </si>
  <si>
    <t xml:space="preserve">    其他一般公共服务支出</t>
  </si>
  <si>
    <t>二、公共安全支出</t>
  </si>
  <si>
    <t>1、武装警察</t>
  </si>
  <si>
    <t xml:space="preserve">    武警中队</t>
  </si>
  <si>
    <t>2、公安</t>
  </si>
  <si>
    <t xml:space="preserve">    公安局</t>
  </si>
  <si>
    <t xml:space="preserve">    交警大队</t>
  </si>
  <si>
    <t xml:space="preserve">    看守所</t>
  </si>
  <si>
    <t>3、检察</t>
  </si>
  <si>
    <t>4、法院</t>
  </si>
  <si>
    <t>5、司法</t>
  </si>
  <si>
    <t xml:space="preserve">    司法局</t>
  </si>
  <si>
    <t>6、国家保密</t>
  </si>
  <si>
    <t>7、其他公共安全支出</t>
  </si>
  <si>
    <t>三、教育支出</t>
  </si>
  <si>
    <t>1、教育管理事务</t>
  </si>
  <si>
    <t xml:space="preserve">    教育局</t>
  </si>
  <si>
    <t>2、普通教育</t>
  </si>
  <si>
    <t>3、职业教育</t>
  </si>
  <si>
    <t xml:space="preserve">    蓝山县职业中专</t>
  </si>
  <si>
    <t>4、特殊教育</t>
  </si>
  <si>
    <t xml:space="preserve">    特殊教育学校</t>
  </si>
  <si>
    <t>5、教师进修及干部继续教育</t>
  </si>
  <si>
    <t xml:space="preserve">    进修学校</t>
  </si>
  <si>
    <t xml:space="preserve">    党校</t>
  </si>
  <si>
    <t>6、教育费附加安排的支出</t>
  </si>
  <si>
    <t>7、其他教育支出</t>
  </si>
  <si>
    <t>四、科学技术支出</t>
  </si>
  <si>
    <t>1、科学技术管理事务</t>
  </si>
  <si>
    <t>2、技术研究与开发</t>
  </si>
  <si>
    <t>3、社会科学</t>
  </si>
  <si>
    <t xml:space="preserve">    党史研究室</t>
  </si>
  <si>
    <t>4、科学技术普及</t>
  </si>
  <si>
    <t xml:space="preserve">    科协</t>
  </si>
  <si>
    <t>5、其他科学技术支出</t>
  </si>
  <si>
    <t>五、文化旅游体育与传媒支出</t>
  </si>
  <si>
    <t>1、文化和旅游</t>
  </si>
  <si>
    <t xml:space="preserve">    文化旅游广电体育局</t>
  </si>
  <si>
    <t xml:space="preserve">    文化市场综合执法大队</t>
  </si>
  <si>
    <t xml:space="preserve">    文联</t>
  </si>
  <si>
    <t>2、文物</t>
  </si>
  <si>
    <t>3、体育</t>
  </si>
  <si>
    <t>4、新闻出版电影</t>
  </si>
  <si>
    <t xml:space="preserve">    电影院</t>
  </si>
  <si>
    <t>5、广播电视</t>
  </si>
  <si>
    <t xml:space="preserve">    融媒体中心（广播电视台）</t>
  </si>
  <si>
    <t>6、其他文化体育与传媒支出</t>
  </si>
  <si>
    <t>六、社会保障和就业支出</t>
  </si>
  <si>
    <t>1、人力资源和社会保障管理事务</t>
  </si>
  <si>
    <t xml:space="preserve">    人社局</t>
  </si>
  <si>
    <t xml:space="preserve">    社会保险服务中心</t>
  </si>
  <si>
    <t xml:space="preserve">    就业服务中心</t>
  </si>
  <si>
    <t>2、民政管理事务</t>
  </si>
  <si>
    <t xml:space="preserve">    民政局</t>
  </si>
  <si>
    <t>3、行政事业单位养老支出</t>
  </si>
  <si>
    <t>4、就业补助</t>
  </si>
  <si>
    <t>5、抚恤</t>
  </si>
  <si>
    <t>6、退役安置</t>
  </si>
  <si>
    <t>7、社会福利</t>
  </si>
  <si>
    <t>8、残疾人事业</t>
  </si>
  <si>
    <t xml:space="preserve">    残联</t>
  </si>
  <si>
    <t>9、红十字事业</t>
  </si>
  <si>
    <t xml:space="preserve">    红十字会</t>
  </si>
  <si>
    <t>10、最低生活保障</t>
  </si>
  <si>
    <t>11、临时救助</t>
  </si>
  <si>
    <t>12、特困人员救助供养</t>
  </si>
  <si>
    <t>13、其他生活救助</t>
  </si>
  <si>
    <t>14、财政对基本养老保险基金的补助</t>
  </si>
  <si>
    <t>15、财政对其他社会保险基金的补助</t>
  </si>
  <si>
    <t>16、退役军人管理事务</t>
  </si>
  <si>
    <t xml:space="preserve">    退役军人事务局</t>
  </si>
  <si>
    <t>17、其他社会保障和就业支出</t>
  </si>
  <si>
    <t>七、卫生健康支出</t>
  </si>
  <si>
    <t>1、卫生健康管理事务</t>
  </si>
  <si>
    <t xml:space="preserve">    卫生健康局</t>
  </si>
  <si>
    <t xml:space="preserve">    计生协会</t>
  </si>
  <si>
    <t>2、公立医院</t>
  </si>
  <si>
    <t xml:space="preserve">    中心医院</t>
  </si>
  <si>
    <t xml:space="preserve">    脑病医院</t>
  </si>
  <si>
    <t>3、基层医疗卫生机构</t>
  </si>
  <si>
    <t>4、公共卫生</t>
  </si>
  <si>
    <t xml:space="preserve">    疾控中心</t>
  </si>
  <si>
    <t xml:space="preserve">    卫生计生综合监督执法局</t>
  </si>
  <si>
    <t xml:space="preserve">    妇幼保健计划生育服务中心</t>
  </si>
  <si>
    <t xml:space="preserve">    其他公共卫生支出</t>
  </si>
  <si>
    <t>5、中医药</t>
  </si>
  <si>
    <t>6、计划生育事务</t>
  </si>
  <si>
    <t>7、行政事业单位医疗</t>
  </si>
  <si>
    <t>8、财政对基本医疗保险基金的补助</t>
  </si>
  <si>
    <t>9、医疗救助</t>
  </si>
  <si>
    <t>10、优抚对象医疗</t>
  </si>
  <si>
    <t>11、医疗保障管理事务</t>
  </si>
  <si>
    <t xml:space="preserve">    医疗保障局</t>
  </si>
  <si>
    <t xml:space="preserve">    医疗保障事务中心</t>
  </si>
  <si>
    <t>12、老龄卫生健康支出</t>
  </si>
  <si>
    <t>13、其他医疗卫生支出</t>
  </si>
  <si>
    <t>八、节能环保支出</t>
  </si>
  <si>
    <t>1、环境保护管理事务</t>
  </si>
  <si>
    <t xml:space="preserve">    市生态环境局蓝山分局</t>
  </si>
  <si>
    <t>2、环境监测与监察</t>
  </si>
  <si>
    <t>3、污染防治</t>
  </si>
  <si>
    <t>4、退耕还林</t>
  </si>
  <si>
    <t>5、污染减排</t>
  </si>
  <si>
    <t>6、可再生能源</t>
  </si>
  <si>
    <t>7、能源管理事务</t>
  </si>
  <si>
    <t>8、其他节能环保支出</t>
  </si>
  <si>
    <t>九、城乡社区支出</t>
  </si>
  <si>
    <t>1、城乡社区管理事务</t>
  </si>
  <si>
    <t xml:space="preserve">    城市管理和综合执法局</t>
  </si>
  <si>
    <t xml:space="preserve">    九创办</t>
  </si>
  <si>
    <t xml:space="preserve">    住房保障服务中心</t>
  </si>
  <si>
    <t xml:space="preserve">    城市基础设施建设融资中心</t>
  </si>
  <si>
    <t>2、城乡社区规划与管理</t>
  </si>
  <si>
    <t xml:space="preserve">    住房和城乡建设局（人防办）</t>
  </si>
  <si>
    <t xml:space="preserve">    城乡规划事务中心</t>
  </si>
  <si>
    <t xml:space="preserve">    土地和房屋征收补偿事务中心</t>
  </si>
  <si>
    <t>3、城乡社区公共设施</t>
  </si>
  <si>
    <t>4、城乡社区环境卫生</t>
  </si>
  <si>
    <t xml:space="preserve">    城市环境卫生和园林绿化服务中心</t>
  </si>
  <si>
    <t>5、建设市场管理与监督</t>
  </si>
  <si>
    <t xml:space="preserve">    质监站</t>
  </si>
  <si>
    <t>6、其他城乡社区支出</t>
  </si>
  <si>
    <t>十、农林水支出</t>
  </si>
  <si>
    <t>1、农业</t>
  </si>
  <si>
    <t xml:space="preserve">    农业农村局</t>
  </si>
  <si>
    <t xml:space="preserve">    农机事务中心</t>
  </si>
  <si>
    <t xml:space="preserve">    畜牧水产事务中心</t>
  </si>
  <si>
    <t xml:space="preserve">    农村经营服务站</t>
  </si>
  <si>
    <t xml:space="preserve">    烤烟办</t>
  </si>
  <si>
    <t xml:space="preserve">    原种场</t>
  </si>
  <si>
    <t xml:space="preserve">    黄茅岭茶场</t>
  </si>
  <si>
    <t xml:space="preserve">    园艺场</t>
  </si>
  <si>
    <t>2、林业和草原</t>
  </si>
  <si>
    <t xml:space="preserve">    林业局</t>
  </si>
  <si>
    <t xml:space="preserve">    森林公安局</t>
  </si>
  <si>
    <t xml:space="preserve">    湘江源森林公园管理局</t>
  </si>
  <si>
    <t xml:space="preserve">    荆竹林场</t>
  </si>
  <si>
    <t xml:space="preserve">    浆洞林场</t>
  </si>
  <si>
    <t xml:space="preserve">    南岭林场</t>
  </si>
  <si>
    <t>3、水利</t>
  </si>
  <si>
    <t xml:space="preserve">    水利局</t>
  </si>
  <si>
    <t xml:space="preserve">    毛俊水库建设有限公司</t>
  </si>
  <si>
    <t>4、扶贫</t>
  </si>
  <si>
    <t xml:space="preserve">    扶贫开发办</t>
  </si>
  <si>
    <t>5、农业综合开发</t>
  </si>
  <si>
    <t>6、农村综合改革</t>
  </si>
  <si>
    <t xml:space="preserve">    对村级一事一议的补助</t>
  </si>
  <si>
    <t xml:space="preserve">    对村民委员会和村党支部和补助</t>
  </si>
  <si>
    <t>7、普惠金融发展支出</t>
  </si>
  <si>
    <t>8、目标价格补贴</t>
  </si>
  <si>
    <t>9、其他农林水事务支出</t>
  </si>
  <si>
    <t>十一、交通运输支出</t>
  </si>
  <si>
    <t>1、公路水路运输</t>
  </si>
  <si>
    <t xml:space="preserve">    交通运输局</t>
  </si>
  <si>
    <t xml:space="preserve">    公路建设养护中心</t>
  </si>
  <si>
    <t>2、成品油价格改革对交通运输的补贴</t>
  </si>
  <si>
    <t>3、车辆购置税支出</t>
  </si>
  <si>
    <t>4、其他交通运输支出</t>
  </si>
  <si>
    <t>十二、资源勘探工业信息等支出</t>
  </si>
  <si>
    <t>1、制造业</t>
  </si>
  <si>
    <t xml:space="preserve">    工业企业改制服务办</t>
  </si>
  <si>
    <t>2、国有资产监管</t>
  </si>
  <si>
    <t>3、支持中小企业发展和管理支出</t>
  </si>
  <si>
    <t>4、其他资源勘探电力信息等事务</t>
  </si>
  <si>
    <t>十三、商业服务业等支出</t>
  </si>
  <si>
    <t>1、商业流通事务</t>
  </si>
  <si>
    <t xml:space="preserve">    供销合作联社</t>
  </si>
  <si>
    <t xml:space="preserve">    商业与物资企业改制服务办</t>
  </si>
  <si>
    <t>2、其他商业服务业等支出</t>
  </si>
  <si>
    <t>十四、金融支出</t>
  </si>
  <si>
    <t>十五、自然资源海洋气象等支出</t>
  </si>
  <si>
    <t>1、自然资源事务</t>
  </si>
  <si>
    <t xml:space="preserve">    自然资源局 </t>
  </si>
  <si>
    <t>2、气象事务</t>
  </si>
  <si>
    <t>3、其他自然资源海洋气象等支出</t>
  </si>
  <si>
    <t>十六、保障住房支出</t>
  </si>
  <si>
    <t>1、保障性住房支出</t>
  </si>
  <si>
    <t>2、住房改革支出</t>
  </si>
  <si>
    <t>十七、粮油物资储备支出</t>
  </si>
  <si>
    <t>1、粮油事务</t>
  </si>
  <si>
    <t>十八、灾害防治及应急管理支出</t>
  </si>
  <si>
    <t>1、应急管理事务</t>
  </si>
  <si>
    <t xml:space="preserve">    应急管理局</t>
  </si>
  <si>
    <t>2、消防事务</t>
  </si>
  <si>
    <t xml:space="preserve">    消防大队</t>
  </si>
  <si>
    <t>3、自然灾害防治</t>
  </si>
  <si>
    <t>4、其他自然灾害防治及应急管理支出</t>
  </si>
  <si>
    <t>十九、预备费</t>
  </si>
  <si>
    <t>二十、其他支出</t>
  </si>
  <si>
    <t>二十一、债务付息支出</t>
  </si>
  <si>
    <t>地方政府一般债务付息支出</t>
  </si>
  <si>
    <t>2020年蓝山县一般公共预算本级支出明细表</t>
  </si>
  <si>
    <t>2020年蓝山县一般公共预算税收返还和转移支付表</t>
  </si>
  <si>
    <t>收入项目</t>
  </si>
  <si>
    <t>预算数</t>
  </si>
  <si>
    <t>一、上级补助收入</t>
  </si>
  <si>
    <t xml:space="preserve">  （一）返还性收入</t>
  </si>
  <si>
    <t xml:space="preserve">  （二）一般性转移支付收入</t>
  </si>
  <si>
    <t xml:space="preserve">    1、体制补助收入</t>
  </si>
  <si>
    <t xml:space="preserve">    2、均衡性转移支付收入</t>
  </si>
  <si>
    <t xml:space="preserve">    3、县级基本财力保障机制奖补资金收入</t>
  </si>
  <si>
    <t xml:space="preserve">    4、结算补助收入</t>
  </si>
  <si>
    <t xml:space="preserve">    5、资源枯竭型城市转移支付补助收入</t>
  </si>
  <si>
    <t xml:space="preserve">    6、企业事业单位划转补助收入</t>
  </si>
  <si>
    <t xml:space="preserve">    7、产粮（油）大县奖励资金收入</t>
  </si>
  <si>
    <t xml:space="preserve">    8、重点生态功能区转移支付收入</t>
  </si>
  <si>
    <t xml:space="preserve">    9、固定数额补助收入</t>
  </si>
  <si>
    <t xml:space="preserve">    10、革命老区转移支付收入</t>
  </si>
  <si>
    <t xml:space="preserve">    11、民族地区转移支付收入</t>
  </si>
  <si>
    <t xml:space="preserve">    12、贫困地区转移支付收入</t>
  </si>
  <si>
    <t xml:space="preserve">    13、公共安全共同财政事权转移支付收入</t>
  </si>
  <si>
    <t xml:space="preserve">    14、教育共同财政事权转移支付收入</t>
  </si>
  <si>
    <t xml:space="preserve">    15、科学技术共同财政事权转移支付收入</t>
  </si>
  <si>
    <t xml:space="preserve">    16、文化旅游体育与传媒共同财政事权转移支付收入</t>
  </si>
  <si>
    <t xml:space="preserve">    17、社会保障与就业共同财政事权转移支付收入</t>
  </si>
  <si>
    <t xml:space="preserve">    18、卫生健康共同财政事权转移支付收入</t>
  </si>
  <si>
    <t xml:space="preserve">    19、节能环保共同财政事权转移支付收入</t>
  </si>
  <si>
    <t xml:space="preserve">    20、农林水共同财政事权转移支付收入</t>
  </si>
  <si>
    <t xml:space="preserve">    21、交通运输共同财政事权转移支付收入</t>
  </si>
  <si>
    <t xml:space="preserve">    22、住房保障共同财政事权转移支付收入</t>
  </si>
  <si>
    <t xml:space="preserve">    23、粮油物资储备共同财政事权转移支付收入</t>
  </si>
  <si>
    <t xml:space="preserve">    24、其他共同财政事权转移支付收入</t>
  </si>
  <si>
    <t xml:space="preserve">    25、其他一般性转移支付收入</t>
  </si>
  <si>
    <t xml:space="preserve">  （三）专项转移支付收入</t>
  </si>
  <si>
    <t>2020年蓝山县一般公共预算收支平衡表</t>
  </si>
  <si>
    <t>支出项目</t>
  </si>
  <si>
    <t>一、地方一般公共预算收入合计</t>
  </si>
  <si>
    <t>一、一般预算支出合计</t>
  </si>
  <si>
    <t>二、上级补助收入</t>
  </si>
  <si>
    <t xml:space="preserve">  （一）一般公共服务支出</t>
  </si>
  <si>
    <t xml:space="preserve">  （二）公共安全支出</t>
  </si>
  <si>
    <t xml:space="preserve">  （三）教育支出</t>
  </si>
  <si>
    <t xml:space="preserve">  （四）科学技术支出</t>
  </si>
  <si>
    <t xml:space="preserve">  （五）文化旅游体育与传媒支出</t>
  </si>
  <si>
    <t xml:space="preserve">  （六）社会保障和就业支出</t>
  </si>
  <si>
    <t xml:space="preserve">  （七）卫生健康支出</t>
  </si>
  <si>
    <t xml:space="preserve">  （八）节能环保支出</t>
  </si>
  <si>
    <t xml:space="preserve">  （九）城乡社区支出</t>
  </si>
  <si>
    <t xml:space="preserve">  （十）农林水支出</t>
  </si>
  <si>
    <t xml:space="preserve">  （十一）交通运输支出</t>
  </si>
  <si>
    <t xml:space="preserve">  （十二）资源勘探工业信息等支出</t>
  </si>
  <si>
    <t xml:space="preserve">  （十三）商业服务业等支出</t>
  </si>
  <si>
    <t xml:space="preserve">  （十四）金融支出</t>
  </si>
  <si>
    <t xml:space="preserve">  （十五）自然资源海洋气象等支出</t>
  </si>
  <si>
    <t xml:space="preserve">  （十六）住房保障支出</t>
  </si>
  <si>
    <t xml:space="preserve">  （十七）粮油物资储备支出</t>
  </si>
  <si>
    <t xml:space="preserve">  （十八）灾害防治及应急管理支出</t>
  </si>
  <si>
    <t xml:space="preserve">  （十九）预备费</t>
  </si>
  <si>
    <t xml:space="preserve">  （二十）其他支出</t>
  </si>
  <si>
    <t xml:space="preserve">  （二十一）债务付息支出</t>
  </si>
  <si>
    <t>三、转贷财政部代理发行地方政府债券收入</t>
  </si>
  <si>
    <t>二、上解上级支出</t>
  </si>
  <si>
    <t xml:space="preserve">    1、新增债券</t>
  </si>
  <si>
    <t xml:space="preserve">    1.出口退税专项上解</t>
  </si>
  <si>
    <t xml:space="preserve">    2、置换债券</t>
  </si>
  <si>
    <t xml:space="preserve">    2.专项上解支出</t>
  </si>
  <si>
    <t>四、调入资金</t>
  </si>
  <si>
    <t>三、地方政府一般债券还本支出</t>
  </si>
  <si>
    <t xml:space="preserve">    1、从政府性基金预算调入</t>
  </si>
  <si>
    <t xml:space="preserve">    2、从国有资本经营预算调入</t>
  </si>
  <si>
    <t>五、上年结余</t>
  </si>
  <si>
    <t>三、年终滚存结余</t>
  </si>
  <si>
    <t>收入总计</t>
  </si>
  <si>
    <t>支出总计</t>
  </si>
  <si>
    <t>2020年蓝山县政府性基金预算收支表</t>
  </si>
  <si>
    <t>单位：万元</t>
  </si>
  <si>
    <t>项          目</t>
  </si>
  <si>
    <t>一、政府性基金预算收入</t>
  </si>
  <si>
    <t>一、政府性基金预算支出</t>
  </si>
  <si>
    <t xml:space="preserve">  农业土地开发资金收入</t>
  </si>
  <si>
    <t xml:space="preserve">  文化体育与传媒支出</t>
  </si>
  <si>
    <t xml:space="preserve">  国有土地使用权出让金收入</t>
  </si>
  <si>
    <t xml:space="preserve">  社会保障和就业支出</t>
  </si>
  <si>
    <t xml:space="preserve">    土地出让价款收入</t>
  </si>
  <si>
    <t xml:space="preserve">  城乡社区支出</t>
  </si>
  <si>
    <t xml:space="preserve">    补缴的土地价款</t>
  </si>
  <si>
    <t xml:space="preserve">    国有土地使用权收入安排的支出</t>
  </si>
  <si>
    <t xml:space="preserve">    划拨土地收入</t>
  </si>
  <si>
    <t xml:space="preserve">       征地和拆迁补偿支出</t>
  </si>
  <si>
    <t xml:space="preserve">    缴纳新增建设用地土地有偿使用费</t>
  </si>
  <si>
    <t xml:space="preserve">       土地开发支出</t>
  </si>
  <si>
    <t xml:space="preserve">    其他土地出让收入</t>
  </si>
  <si>
    <t xml:space="preserve">       城市建设支出</t>
  </si>
  <si>
    <t xml:space="preserve">  城市基础设施配套费收入</t>
  </si>
  <si>
    <t xml:space="preserve">       其他国有土地使用权出让收入安排的支出</t>
  </si>
  <si>
    <t xml:space="preserve">  污水处理费收入</t>
  </si>
  <si>
    <t xml:space="preserve">    农业土地开发资金安排的支出</t>
  </si>
  <si>
    <t xml:space="preserve">  其他政府性基金收入</t>
  </si>
  <si>
    <t xml:space="preserve">    城市基础设施配套费安排的支出</t>
  </si>
  <si>
    <t xml:space="preserve">    污水处理费安排的支出</t>
  </si>
  <si>
    <t xml:space="preserve">    土地储备专项债券安排的支出</t>
  </si>
  <si>
    <t xml:space="preserve">  农林水支出</t>
  </si>
  <si>
    <t xml:space="preserve">  其他支出</t>
  </si>
  <si>
    <t xml:space="preserve">  债务付息支出</t>
  </si>
  <si>
    <t xml:space="preserve">    地方政府专项债务付息支出</t>
  </si>
  <si>
    <t>二、债务转贷收入</t>
  </si>
  <si>
    <t>二、债务还本支出</t>
  </si>
  <si>
    <t xml:space="preserve">  地方政府专项债务转贷收入</t>
  </si>
  <si>
    <t xml:space="preserve">  地方政府专项债务还本支出</t>
  </si>
  <si>
    <t>三、政府性基金补助收入</t>
  </si>
  <si>
    <t>三、上解支出</t>
  </si>
  <si>
    <t>四、上年结余</t>
  </si>
  <si>
    <t>四、年终结余</t>
  </si>
  <si>
    <t>五、调入资金</t>
  </si>
  <si>
    <t>五、调出资金</t>
  </si>
  <si>
    <t>2020年蓝山县国有资本经营预算收支表</t>
  </si>
  <si>
    <t>国有资成本经营预算收入</t>
  </si>
  <si>
    <t>国有资成本经营预算支出</t>
  </si>
  <si>
    <t>非税收入</t>
  </si>
  <si>
    <t>社会保障和就业支出</t>
  </si>
  <si>
    <t xml:space="preserve">  国有资本经营收入</t>
  </si>
  <si>
    <t xml:space="preserve"> 补充全国社会保障基金</t>
  </si>
  <si>
    <t>（一）利润收入</t>
  </si>
  <si>
    <t>国有资本经营预算支出</t>
  </si>
  <si>
    <t>（二）股利、股息收入</t>
  </si>
  <si>
    <t>（一）解决历史遗留问题及改革成本支出</t>
  </si>
  <si>
    <t xml:space="preserve">      国有参股公司股利、股息收入</t>
  </si>
  <si>
    <t>（二）国有企业资本金注入</t>
  </si>
  <si>
    <t>（三）产权转让收入</t>
  </si>
  <si>
    <t>（三）国有企业政策性补贴</t>
  </si>
  <si>
    <t>（四） 清算收入</t>
  </si>
  <si>
    <t>（四）金融国有资本经营预算支出</t>
  </si>
  <si>
    <t>（五）其他国有资本经营预算收入</t>
  </si>
  <si>
    <t>（五）其他国有资本经营预算支出</t>
  </si>
  <si>
    <t>转移性收入</t>
  </si>
  <si>
    <t>转移性支出</t>
  </si>
  <si>
    <t>国有资本经营预算转移支付收入</t>
  </si>
  <si>
    <t>（一）国有资本经营预算转移支付支出</t>
  </si>
  <si>
    <t>（二）调出资金</t>
  </si>
  <si>
    <t>2020年度蓝山县社会保险基金预算收支表</t>
  </si>
  <si>
    <t>项    目</t>
  </si>
  <si>
    <t>企业职工基本养老保险基金</t>
  </si>
  <si>
    <t>城乡居民基本
养老保险基金</t>
  </si>
  <si>
    <t>机关事业单位基本
养老保险基金</t>
  </si>
  <si>
    <t>职工基本医疗
保险基金</t>
  </si>
  <si>
    <t>城乡居民基本医疗
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</si>
  <si>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</si>
  <si>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</si>
  <si>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</si>
  <si>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</si>
  <si>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</si>
  <si>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</si>
  <si>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</si>
  <si>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</si>
  <si>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</si>
  <si>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</si>
  <si>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</si>
  <si>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</si>
  <si>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</si>
  <si>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</si>
  <si>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</si>
  <si>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</si>
  <si>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</si>
  <si>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</si>
  <si>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蓝山县2020年“三公”经费预算财政拨款公开表</t>
  </si>
  <si>
    <t>本年预算数</t>
  </si>
  <si>
    <t>较上年预算数减少717万元</t>
  </si>
  <si>
    <t>1、因公出国（境）费用</t>
  </si>
  <si>
    <t>2、公务接待费</t>
  </si>
  <si>
    <t>较上年预算数减少589万元</t>
  </si>
  <si>
    <t>3、公务用车费</t>
  </si>
  <si>
    <t>较上年预算数减少128万元</t>
  </si>
  <si>
    <t>其中：（1）公务用车运行维护费</t>
  </si>
  <si>
    <t>较上年预算数减少121万元</t>
  </si>
  <si>
    <t xml:space="preserve">      （2）公务用车购置</t>
  </si>
  <si>
    <t>较上年预算数减少7万元</t>
  </si>
  <si>
    <t>说明：2020年我县将继续严格贯彻中央八项规定等有关厉行节约、制止奢侈浪费的文件精神，严格控制“三公”经费等办公性行政经费支出，切实降低行政运行成本，从严从紧编制预算。“三公”经费预算数较上年预算数减少15%。</t>
  </si>
  <si>
    <t>2019年度蓝山县地方政府债务余额情况表</t>
  </si>
  <si>
    <t>录入18表</t>
  </si>
  <si>
    <t>单位:万元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</si>
  <si>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</si>
  <si>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</si>
  <si>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</si>
  <si>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</si>
  <si>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</si>
  <si>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</si>
  <si>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</si>
  <si>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</si>
  <si>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</si>
  <si>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</si>
  <si>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</si>
  <si>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</si>
  <si>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</si>
  <si>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</si>
  <si>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</si>
  <si>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蓝山县2020第一批县级财政专项扶贫资金项目计划表</t>
  </si>
  <si>
    <t>序号</t>
  </si>
  <si>
    <t>项目村名称</t>
  </si>
  <si>
    <t>项目类别（产业扶贫、基础设施）</t>
  </si>
  <si>
    <t>项目建设内容及规模</t>
  </si>
  <si>
    <t>项目投入资金（万元）</t>
  </si>
  <si>
    <t>项目预期受益情况</t>
  </si>
  <si>
    <t>主管部门</t>
  </si>
  <si>
    <t>财政专项扶贫资金</t>
  </si>
  <si>
    <t>其他资金</t>
  </si>
  <si>
    <t>受益贫困户数(户)</t>
  </si>
  <si>
    <t>受益贫困人口（人）</t>
  </si>
  <si>
    <t>塔峰镇团结村</t>
  </si>
  <si>
    <t>产业扶贫</t>
  </si>
  <si>
    <t>龙泉经竹源至上窑头机耕道</t>
  </si>
  <si>
    <t>农业农村局</t>
  </si>
  <si>
    <t>塔峰镇金银福村</t>
  </si>
  <si>
    <t>金银福村机耕道1600米</t>
  </si>
  <si>
    <t>塔峰镇火市村</t>
  </si>
  <si>
    <t>大汉口篮球场至天心河边机耕道</t>
  </si>
  <si>
    <t>毛俊镇双河村</t>
  </si>
  <si>
    <t>大竹山组大坪岭林道建设机耕道</t>
  </si>
  <si>
    <t>太平圩镇渣湾村</t>
  </si>
  <si>
    <t>渣湾塘丘机耕路长1000米宽3.5米</t>
  </si>
  <si>
    <t>新圩镇龙家坊村</t>
  </si>
  <si>
    <t>龙宗启路口至对面岭长920米机耕道</t>
  </si>
  <si>
    <t>楠市镇镇东社区</t>
  </si>
  <si>
    <t>楠木桥至道荫洞机耕道建设长1500米</t>
  </si>
  <si>
    <t>祠堂圩镇蓝屏村</t>
  </si>
  <si>
    <t>蓝屏机耕道黄有明家至黄国英家全长600米</t>
  </si>
  <si>
    <t>大桥大桥村</t>
  </si>
  <si>
    <t>房家润桥头至金林桥2000米</t>
  </si>
  <si>
    <t xml:space="preserve">  荆竹沙落村</t>
  </si>
  <si>
    <t>后河源到班竹亭机耕道2.5公里</t>
  </si>
  <si>
    <t>湘江源高源村</t>
  </si>
  <si>
    <t>6、7、9组机耕道路</t>
  </si>
  <si>
    <t>130</t>
  </si>
  <si>
    <t>所城南风坳村</t>
  </si>
  <si>
    <t>刘门水公路到水沙塘3000米+小坪源300米</t>
  </si>
  <si>
    <t>林业局</t>
  </si>
  <si>
    <t>所城舜河村</t>
  </si>
  <si>
    <t>三板桥至桐子坪林道维修1400米</t>
  </si>
  <si>
    <t>舜河东山林道维修1500米</t>
  </si>
  <si>
    <t>湘江源坪源村</t>
  </si>
  <si>
    <t>修建田浪至十八亩村林道3公里</t>
  </si>
  <si>
    <t>大桥湘源岭村</t>
  </si>
  <si>
    <t>源兴2组平桥至磨手湾林道路1公里</t>
  </si>
  <si>
    <t>毛俊尚屏村</t>
  </si>
  <si>
    <t>八亩田至猫仔冲林道路1.8千米</t>
  </si>
  <si>
    <t>毛俊杨家洞</t>
  </si>
  <si>
    <t>枫木田到大冲源头1公里</t>
  </si>
  <si>
    <t>刘家寨庵塘背至小苦竹山2.5公里</t>
  </si>
  <si>
    <t>汇源荆竹坪</t>
  </si>
  <si>
    <t>五爪龙冲至蝴蝶坳脚修建林道长2500米</t>
  </si>
  <si>
    <t>汇源乡湘源</t>
  </si>
  <si>
    <t>陈家坪300米、正东方、新屋场2700米</t>
  </si>
  <si>
    <t>汇源乡湘蓝</t>
  </si>
  <si>
    <t>芭蕉田至黄竹埂、黄竹坪林道维修，长5000米，宽3.5米</t>
  </si>
  <si>
    <t>荆竹蒲林</t>
  </si>
  <si>
    <t>凌江源至箭猫科猪冲6公里</t>
  </si>
  <si>
    <t>荆竹江源</t>
  </si>
  <si>
    <t>杉皮源至小坪冲5公里</t>
  </si>
  <si>
    <t>荆竹凌江河</t>
  </si>
  <si>
    <t>1、新修大坦至鱼跳源林道路400m。2、林道修复1000m</t>
  </si>
  <si>
    <t>浆洞乡枫木山</t>
  </si>
  <si>
    <t>老屋场组牛塘林道1公里</t>
  </si>
  <si>
    <t>浆洞乡甲背岭村</t>
  </si>
  <si>
    <t>新建瑶官坪田冲林耕道建设1.4公里</t>
  </si>
  <si>
    <t>犁头乡毛利坪村</t>
  </si>
  <si>
    <t>毛利坪至渣梨坳林道0.7公里</t>
  </si>
  <si>
    <t>犁头乡毛利坪村
新屋地村</t>
  </si>
  <si>
    <t>渣梨坳至产子头坳林道5.1公里</t>
  </si>
  <si>
    <t>犁头乡犁头村</t>
  </si>
  <si>
    <t>产子头至黄泥板林道6公里</t>
  </si>
  <si>
    <t>新圩镇神溪村</t>
  </si>
  <si>
    <t>后龙山-大岭山2.5公里</t>
  </si>
  <si>
    <t>毛俊镇沙溪村</t>
  </si>
  <si>
    <t>石干脚-进冲新建2700维修300米</t>
  </si>
  <si>
    <t>新圩镇和源村</t>
  </si>
  <si>
    <t>上源村破古寨至曹头冲修建1900米林道</t>
  </si>
  <si>
    <t>塔峰镇高阳村</t>
  </si>
  <si>
    <t>高阳村长5000米，宽4米</t>
  </si>
  <si>
    <t>土市镇</t>
  </si>
  <si>
    <t>新建郑家村后龙山林道2.3公里</t>
  </si>
  <si>
    <t>土市镇南岭村</t>
  </si>
  <si>
    <t>基础设施</t>
  </si>
  <si>
    <t>栗岐岭井水维修2口</t>
  </si>
  <si>
    <t>水利局</t>
  </si>
  <si>
    <t>2组新建引水坝、滤池、水池、管网饮水安全工程</t>
  </si>
  <si>
    <t>新圩镇杨家坊村</t>
  </si>
  <si>
    <t>新建上杨家坊自然村1口井水</t>
  </si>
  <si>
    <t>祠堂圩镇东毛山联村</t>
  </si>
  <si>
    <t>东毛山水厂改造，改造管道2600米，增加水源地防护设施，维修改造水厂消毒过滤设施设备</t>
  </si>
  <si>
    <t>祠堂圩镇山口村</t>
  </si>
  <si>
    <t>蓝屏水厂改造，增加泵房、抽水设施设备1套，电力设施设备1套，管道安装500米，消毒设施设备。</t>
  </si>
  <si>
    <t>楠市镇下洞村</t>
  </si>
  <si>
    <t>楠市水厂改造，新增Φ200PE管3000米输水管道，加压设备、消毒设备、维修</t>
  </si>
  <si>
    <t>楠市镇镇西村元家冲自然村</t>
  </si>
  <si>
    <t>新建水池及抽水设备等</t>
  </si>
  <si>
    <t>太平圩镇梅溪村</t>
  </si>
  <si>
    <t>梅溪水厂水源和机电改扩建，石溪3口井水维修</t>
  </si>
  <si>
    <t>曾家山水井维修</t>
  </si>
  <si>
    <t>湘江源乡联村村</t>
  </si>
  <si>
    <t>所城至联村公路（X114）路基工程，长5.94公里，路基宽4.5米</t>
  </si>
  <si>
    <t>交通局</t>
  </si>
  <si>
    <t>新圩镇毛江村</t>
  </si>
  <si>
    <t>田心铺至廖狮岭公路（Y366-A段）路基工程，长5.91公里，路基宽4.5米</t>
  </si>
  <si>
    <t>荆竹乡新寨村</t>
  </si>
  <si>
    <t>X139至茶罗盆口公路（C246）路基工程，长6.82公里，路基宽4.5米</t>
  </si>
  <si>
    <t>大桥乡大桥村</t>
  </si>
  <si>
    <t>蓝山大桥瑶族乡大冲村扶贫道路工程，长2.9公里，加宽2.5m</t>
  </si>
  <si>
    <t>湘江源乡竹林村</t>
  </si>
  <si>
    <t>C231岱底至湘江源公路加宽工程，长5.2公里，加宽2m</t>
  </si>
  <si>
    <t>浆洞乡茶源坪</t>
  </si>
  <si>
    <t>茶山至南风坳（Y614）公路加宽工程（云冰山段），0.98公里</t>
  </si>
  <si>
    <t>土市镇和谐村</t>
  </si>
  <si>
    <t>塔黄桥危桥改造，长15米，宽5.5米</t>
  </si>
  <si>
    <t>塔峰镇百叠岭村</t>
  </si>
  <si>
    <t>百叠岭加宽工程，长9.3公里，宽2.5米</t>
  </si>
  <si>
    <t>荆竹乡蒲林村</t>
  </si>
  <si>
    <t>荆竹瑶族乡葛腾冲至大湾公路水毁重建工程</t>
  </si>
  <si>
    <t>荆竹乡凌江河</t>
  </si>
  <si>
    <t>荆竹X138至石壁公路水毁重建工程</t>
  </si>
  <si>
    <t>荆竹至江华中星公路水毁重建工程（凌江河段）</t>
  </si>
  <si>
    <t>荆竹瑶族乡X138至蒲林公路水毁重建工程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</si>
</sst>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;[Red]\-0.00\ "/>
    <numFmt numFmtId="178" formatCode="#,##0.00_ "/>
    <numFmt numFmtId="179" formatCode="0.00_ "/>
    <numFmt numFmtId="180" formatCode="0_ "/>
    <numFmt numFmtId="181" formatCode="#,##0.00_);[Red]\(#,##0.00\)"/>
  </numFmts>
  <fonts count="62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name val="楷体_GB2312"/>
      <family val="3"/>
    </font>
    <font>
      <b/>
      <sz val="1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楷体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8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8"/>
      <color theme="1"/>
      <name val="宋体"/>
      <family val="0"/>
    </font>
    <font>
      <b/>
      <sz val="11"/>
      <color theme="1"/>
      <name val="宋体"/>
      <family val="0"/>
    </font>
    <font>
      <sz val="8"/>
      <color theme="1"/>
      <name val="宋体"/>
      <family val="0"/>
    </font>
    <font>
      <b/>
      <sz val="9"/>
      <color theme="1"/>
      <name val="宋体"/>
      <family val="0"/>
    </font>
    <font>
      <b/>
      <sz val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7" fillId="0" borderId="3" applyNumberFormat="0" applyFill="0" applyAlignment="0" applyProtection="0"/>
    <xf numFmtId="0" fontId="0" fillId="0" borderId="0">
      <alignment/>
      <protection/>
    </xf>
    <xf numFmtId="0" fontId="33" fillId="7" borderId="0" applyNumberFormat="0" applyBorder="0" applyAlignment="0" applyProtection="0"/>
    <xf numFmtId="0" fontId="30" fillId="0" borderId="4" applyNumberFormat="0" applyFill="0" applyAlignment="0" applyProtection="0"/>
    <xf numFmtId="0" fontId="33" fillId="3" borderId="0" applyNumberFormat="0" applyBorder="0" applyAlignment="0" applyProtection="0"/>
    <xf numFmtId="0" fontId="34" fillId="2" borderId="5" applyNumberFormat="0" applyAlignment="0" applyProtection="0"/>
    <xf numFmtId="0" fontId="42" fillId="2" borderId="1" applyNumberFormat="0" applyAlignment="0" applyProtection="0"/>
    <xf numFmtId="0" fontId="26" fillId="8" borderId="6" applyNumberFormat="0" applyAlignment="0" applyProtection="0"/>
    <xf numFmtId="0" fontId="4" fillId="9" borderId="0" applyNumberFormat="0" applyBorder="0" applyAlignment="0" applyProtection="0"/>
    <xf numFmtId="0" fontId="33" fillId="10" borderId="0" applyNumberFormat="0" applyBorder="0" applyAlignment="0" applyProtection="0"/>
    <xf numFmtId="0" fontId="41" fillId="0" borderId="7" applyNumberFormat="0" applyFill="0" applyAlignment="0" applyProtection="0"/>
    <xf numFmtId="0" fontId="14" fillId="0" borderId="8" applyNumberFormat="0" applyFill="0" applyAlignment="0" applyProtection="0"/>
    <xf numFmtId="0" fontId="40" fillId="9" borderId="0" applyNumberFormat="0" applyBorder="0" applyAlignment="0" applyProtection="0"/>
    <xf numFmtId="0" fontId="38" fillId="11" borderId="0" applyNumberFormat="0" applyBorder="0" applyAlignment="0" applyProtection="0"/>
    <xf numFmtId="0" fontId="4" fillId="12" borderId="0" applyNumberFormat="0" applyBorder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3" fillId="16" borderId="0" applyNumberFormat="0" applyBorder="0" applyAlignment="0" applyProtection="0"/>
    <xf numFmtId="0" fontId="4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4" borderId="0" applyNumberFormat="0" applyBorder="0" applyAlignment="0" applyProtection="0"/>
    <xf numFmtId="0" fontId="33" fillId="4" borderId="0" applyNumberFormat="0" applyBorder="0" applyAlignment="0" applyProtection="0"/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</cellStyleXfs>
  <cellXfs count="240">
    <xf numFmtId="0" fontId="0" fillId="0" borderId="0" xfId="0" applyAlignment="1">
      <alignment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6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31" fontId="48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19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19" borderId="9" xfId="0" applyFont="1" applyFill="1" applyBorder="1" applyAlignment="1">
      <alignment horizontal="center" vertical="center" wrapText="1"/>
    </xf>
    <xf numFmtId="0" fontId="5" fillId="0" borderId="9" xfId="69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8" fillId="4" borderId="9" xfId="0" applyNumberFormat="1" applyFont="1" applyFill="1" applyBorder="1" applyAlignment="1" applyProtection="1">
      <alignment horizontal="center" vertical="center"/>
      <protection/>
    </xf>
    <xf numFmtId="0" fontId="8" fillId="4" borderId="11" xfId="0" applyNumberFormat="1" applyFont="1" applyFill="1" applyBorder="1" applyAlignment="1" applyProtection="1">
      <alignment horizontal="center" vertical="center"/>
      <protection/>
    </xf>
    <xf numFmtId="0" fontId="5" fillId="4" borderId="9" xfId="0" applyNumberFormat="1" applyFont="1" applyFill="1" applyBorder="1" applyAlignment="1" applyProtection="1">
      <alignment vertical="center"/>
      <protection/>
    </xf>
    <xf numFmtId="3" fontId="5" fillId="11" borderId="9" xfId="0" applyNumberFormat="1" applyFont="1" applyFill="1" applyBorder="1" applyAlignment="1" applyProtection="1">
      <alignment horizontal="right" vertical="center"/>
      <protection/>
    </xf>
    <xf numFmtId="3" fontId="5" fillId="17" borderId="9" xfId="0" applyNumberFormat="1" applyFont="1" applyFill="1" applyBorder="1" applyAlignment="1" applyProtection="1">
      <alignment horizontal="right" vertical="center"/>
      <protection/>
    </xf>
    <xf numFmtId="3" fontId="5" fillId="7" borderId="9" xfId="0" applyNumberFormat="1" applyFont="1" applyFill="1" applyBorder="1" applyAlignment="1" applyProtection="1">
      <alignment horizontal="right" vertical="center"/>
      <protection/>
    </xf>
    <xf numFmtId="0" fontId="5" fillId="4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vertical="center"/>
      <protection/>
    </xf>
    <xf numFmtId="176" fontId="13" fillId="0" borderId="9" xfId="0" applyNumberFormat="1" applyFont="1" applyFill="1" applyBorder="1" applyAlignment="1" applyProtection="1">
      <alignment horizontal="right" vertical="center"/>
      <protection/>
    </xf>
    <xf numFmtId="176" fontId="12" fillId="0" borderId="9" xfId="0" applyNumberFormat="1" applyFont="1" applyFill="1" applyBorder="1" applyAlignment="1" applyProtection="1">
      <alignment horizontal="right" vertical="center"/>
      <protection/>
    </xf>
    <xf numFmtId="176" fontId="14" fillId="0" borderId="12" xfId="66" applyNumberFormat="1" applyFont="1" applyFill="1" applyBorder="1" applyAlignment="1" applyProtection="1">
      <alignment horizontal="right" vertical="center"/>
      <protection/>
    </xf>
    <xf numFmtId="0" fontId="12" fillId="0" borderId="9" xfId="0" applyNumberFormat="1" applyFont="1" applyFill="1" applyBorder="1" applyAlignment="1" applyProtection="1">
      <alignment vertical="center"/>
      <protection/>
    </xf>
    <xf numFmtId="176" fontId="4" fillId="0" borderId="12" xfId="64" applyNumberFormat="1" applyFont="1" applyFill="1" applyBorder="1" applyAlignment="1" applyProtection="1">
      <alignment horizontal="right" vertical="center"/>
      <protection/>
    </xf>
    <xf numFmtId="176" fontId="4" fillId="0" borderId="12" xfId="66" applyNumberFormat="1" applyFont="1" applyFill="1" applyBorder="1" applyAlignment="1" applyProtection="1">
      <alignment horizontal="right" vertical="center"/>
      <protection/>
    </xf>
    <xf numFmtId="176" fontId="4" fillId="0" borderId="13" xfId="66" applyNumberFormat="1" applyFont="1" applyFill="1" applyBorder="1" applyAlignment="1" applyProtection="1">
      <alignment horizontal="right" vertical="center"/>
      <protection/>
    </xf>
    <xf numFmtId="176" fontId="12" fillId="0" borderId="9" xfId="0" applyNumberFormat="1" applyFont="1" applyFill="1" applyBorder="1" applyAlignment="1">
      <alignment/>
    </xf>
    <xf numFmtId="176" fontId="4" fillId="0" borderId="14" xfId="66" applyNumberFormat="1" applyFont="1" applyFill="1" applyBorder="1" applyAlignment="1" applyProtection="1">
      <alignment horizontal="right" vertical="center"/>
      <protection/>
    </xf>
    <xf numFmtId="176" fontId="12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Alignment="1">
      <alignment/>
    </xf>
    <xf numFmtId="0" fontId="8" fillId="4" borderId="9" xfId="0" applyNumberFormat="1" applyFont="1" applyFill="1" applyBorder="1" applyAlignment="1" applyProtection="1">
      <alignment horizontal="center" vertical="center" wrapText="1"/>
      <protection/>
    </xf>
    <xf numFmtId="176" fontId="14" fillId="0" borderId="16" xfId="66" applyNumberFormat="1" applyFont="1" applyFill="1" applyBorder="1" applyAlignment="1" applyProtection="1">
      <alignment horizontal="right" vertical="center"/>
      <protection/>
    </xf>
    <xf numFmtId="177" fontId="5" fillId="20" borderId="9" xfId="0" applyNumberFormat="1" applyFont="1" applyFill="1" applyBorder="1" applyAlignment="1" applyProtection="1">
      <alignment horizontal="right" vertical="center"/>
      <protection/>
    </xf>
    <xf numFmtId="176" fontId="4" fillId="0" borderId="16" xfId="66" applyNumberFormat="1" applyFont="1" applyFill="1" applyBorder="1" applyAlignment="1" applyProtection="1">
      <alignment horizontal="right" vertical="center"/>
      <protection/>
    </xf>
    <xf numFmtId="177" fontId="5" fillId="11" borderId="9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13" fillId="2" borderId="9" xfId="0" applyNumberFormat="1" applyFont="1" applyFill="1" applyBorder="1" applyAlignment="1" applyProtection="1">
      <alignment horizontal="center" vertical="center"/>
      <protection/>
    </xf>
    <xf numFmtId="0" fontId="13" fillId="2" borderId="9" xfId="0" applyNumberFormat="1" applyFont="1" applyFill="1" applyBorder="1" applyAlignment="1" applyProtection="1">
      <alignment vertical="center"/>
      <protection/>
    </xf>
    <xf numFmtId="176" fontId="12" fillId="2" borderId="9" xfId="0" applyNumberFormat="1" applyFont="1" applyFill="1" applyBorder="1" applyAlignment="1" applyProtection="1">
      <alignment horizontal="right" vertical="center"/>
      <protection/>
    </xf>
    <xf numFmtId="3" fontId="13" fillId="2" borderId="9" xfId="0" applyNumberFormat="1" applyFont="1" applyFill="1" applyBorder="1" applyAlignment="1" applyProtection="1">
      <alignment horizontal="left" vertical="center"/>
      <protection/>
    </xf>
    <xf numFmtId="0" fontId="12" fillId="2" borderId="9" xfId="0" applyNumberFormat="1" applyFont="1" applyFill="1" applyBorder="1" applyAlignment="1" applyProtection="1">
      <alignment vertical="center"/>
      <protection/>
    </xf>
    <xf numFmtId="3" fontId="12" fillId="2" borderId="9" xfId="0" applyNumberFormat="1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>
      <alignment vertical="center"/>
    </xf>
    <xf numFmtId="176" fontId="12" fillId="2" borderId="9" xfId="0" applyNumberFormat="1" applyFont="1" applyFill="1" applyBorder="1" applyAlignment="1">
      <alignment horizontal="right" vertical="center"/>
    </xf>
    <xf numFmtId="0" fontId="12" fillId="2" borderId="9" xfId="0" applyFont="1" applyFill="1" applyBorder="1" applyAlignment="1">
      <alignment vertical="center"/>
    </xf>
    <xf numFmtId="0" fontId="12" fillId="2" borderId="9" xfId="0" applyNumberFormat="1" applyFont="1" applyFill="1" applyBorder="1" applyAlignment="1" applyProtection="1">
      <alignment horizontal="left" vertical="center"/>
      <protection/>
    </xf>
    <xf numFmtId="0" fontId="13" fillId="2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Fill="1" applyBorder="1" applyAlignment="1" applyProtection="1">
      <alignment vertical="center"/>
      <protection/>
    </xf>
    <xf numFmtId="176" fontId="0" fillId="0" borderId="9" xfId="0" applyNumberFormat="1" applyFill="1" applyBorder="1" applyAlignment="1">
      <alignment vertical="center"/>
    </xf>
    <xf numFmtId="3" fontId="12" fillId="0" borderId="9" xfId="0" applyNumberFormat="1" applyFont="1" applyFill="1" applyBorder="1" applyAlignment="1" applyProtection="1">
      <alignment vertical="center" wrapText="1"/>
      <protection/>
    </xf>
    <xf numFmtId="176" fontId="12" fillId="0" borderId="9" xfId="0" applyNumberFormat="1" applyFont="1" applyFill="1" applyBorder="1" applyAlignment="1">
      <alignment vertical="center"/>
    </xf>
    <xf numFmtId="3" fontId="1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3" fontId="13" fillId="0" borderId="9" xfId="0" applyNumberFormat="1" applyFont="1" applyFill="1" applyBorder="1" applyAlignment="1" applyProtection="1">
      <alignment vertical="center" wrapText="1"/>
      <protection/>
    </xf>
    <xf numFmtId="0" fontId="16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vertical="center" wrapText="1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 applyProtection="1">
      <alignment horizontal="center" vertical="center"/>
      <protection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vertical="center" wrapText="1"/>
    </xf>
    <xf numFmtId="176" fontId="53" fillId="0" borderId="9" xfId="0" applyNumberFormat="1" applyFont="1" applyFill="1" applyBorder="1" applyAlignment="1">
      <alignment horizontal="right" vertical="center" wrapText="1"/>
    </xf>
    <xf numFmtId="0" fontId="53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176" fontId="46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6" fontId="46" fillId="0" borderId="9" xfId="0" applyNumberFormat="1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176" fontId="46" fillId="0" borderId="9" xfId="0" applyNumberFormat="1" applyFont="1" applyBorder="1" applyAlignment="1">
      <alignment horizontal="right" vertical="center" wrapText="1"/>
    </xf>
    <xf numFmtId="0" fontId="46" fillId="0" borderId="9" xfId="35" applyFont="1" applyFill="1" applyBorder="1" applyAlignment="1">
      <alignment vertical="center" wrapText="1"/>
      <protection/>
    </xf>
    <xf numFmtId="0" fontId="46" fillId="0" borderId="9" xfId="0" applyFont="1" applyBorder="1" applyAlignment="1">
      <alignment horizontal="left" vertical="center" wrapText="1"/>
    </xf>
    <xf numFmtId="0" fontId="46" fillId="2" borderId="9" xfId="35" applyFont="1" applyFill="1" applyBorder="1" applyAlignment="1">
      <alignment vertical="center" wrapText="1"/>
      <protection/>
    </xf>
    <xf numFmtId="0" fontId="46" fillId="2" borderId="9" xfId="35" applyFont="1" applyFill="1" applyBorder="1" applyAlignment="1">
      <alignment vertical="center"/>
      <protection/>
    </xf>
    <xf numFmtId="0" fontId="46" fillId="19" borderId="9" xfId="35" applyFont="1" applyFill="1" applyBorder="1" applyAlignment="1">
      <alignment vertical="center" wrapText="1"/>
      <protection/>
    </xf>
    <xf numFmtId="0" fontId="54" fillId="19" borderId="9" xfId="35" applyFont="1" applyFill="1" applyBorder="1" applyAlignment="1">
      <alignment vertical="center" wrapText="1"/>
      <protection/>
    </xf>
    <xf numFmtId="0" fontId="55" fillId="19" borderId="9" xfId="35" applyFont="1" applyFill="1" applyBorder="1" applyAlignment="1">
      <alignment vertical="center" wrapText="1"/>
      <protection/>
    </xf>
    <xf numFmtId="0" fontId="53" fillId="0" borderId="9" xfId="0" applyFont="1" applyBorder="1" applyAlignment="1">
      <alignment horizontal="left" vertical="center" wrapText="1"/>
    </xf>
    <xf numFmtId="176" fontId="53" fillId="0" borderId="9" xfId="0" applyNumberFormat="1" applyFont="1" applyBorder="1" applyAlignment="1">
      <alignment horizontal="right" vertical="center" wrapText="1"/>
    </xf>
    <xf numFmtId="0" fontId="46" fillId="0" borderId="9" xfId="0" applyFont="1" applyFill="1" applyBorder="1" applyAlignment="1">
      <alignment/>
    </xf>
    <xf numFmtId="0" fontId="5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46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horizontal="right"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46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NumberFormat="1" applyFont="1" applyFill="1" applyAlignment="1" applyProtection="1">
      <alignment vertical="center"/>
      <protection locked="0"/>
    </xf>
    <xf numFmtId="0" fontId="56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horizontal="center" vertical="center"/>
      <protection locked="0"/>
    </xf>
    <xf numFmtId="0" fontId="46" fillId="0" borderId="9" xfId="0" applyFont="1" applyFill="1" applyBorder="1" applyAlignment="1" applyProtection="1">
      <alignment vertical="center"/>
      <protection locked="0"/>
    </xf>
    <xf numFmtId="0" fontId="46" fillId="0" borderId="9" xfId="0" applyFont="1" applyFill="1" applyBorder="1" applyAlignment="1" applyProtection="1">
      <alignment vertical="center" wrapText="1"/>
      <protection locked="0"/>
    </xf>
    <xf numFmtId="0" fontId="46" fillId="0" borderId="9" xfId="0" applyNumberFormat="1" applyFont="1" applyFill="1" applyBorder="1" applyAlignment="1" applyProtection="1">
      <alignment vertical="center"/>
      <protection locked="0"/>
    </xf>
    <xf numFmtId="0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 wrapText="1"/>
      <protection locked="0"/>
    </xf>
    <xf numFmtId="0" fontId="46" fillId="0" borderId="15" xfId="0" applyNumberFormat="1" applyFont="1" applyFill="1" applyBorder="1" applyAlignment="1" applyProtection="1">
      <alignment horizontal="center" vertical="center"/>
      <protection locked="0"/>
    </xf>
    <xf numFmtId="0" fontId="58" fillId="0" borderId="9" xfId="0" applyFont="1" applyFill="1" applyBorder="1" applyAlignment="1" applyProtection="1">
      <alignment vertical="center" wrapText="1"/>
      <protection locked="0"/>
    </xf>
    <xf numFmtId="0" fontId="55" fillId="0" borderId="9" xfId="0" applyFont="1" applyFill="1" applyBorder="1" applyAlignment="1" applyProtection="1">
      <alignment horizontal="center" vertical="center"/>
      <protection/>
    </xf>
    <xf numFmtId="178" fontId="55" fillId="0" borderId="9" xfId="0" applyNumberFormat="1" applyFont="1" applyFill="1" applyBorder="1" applyAlignment="1" applyProtection="1">
      <alignment horizontal="right" vertical="center"/>
      <protection/>
    </xf>
    <xf numFmtId="0" fontId="55" fillId="0" borderId="9" xfId="0" applyFont="1" applyFill="1" applyBorder="1" applyAlignment="1" applyProtection="1">
      <alignment vertical="center" wrapText="1"/>
      <protection locked="0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178" fontId="46" fillId="0" borderId="9" xfId="0" applyNumberFormat="1" applyFont="1" applyFill="1" applyBorder="1" applyAlignment="1" applyProtection="1">
      <alignment horizontal="right" vertical="center"/>
      <protection locked="0"/>
    </xf>
    <xf numFmtId="178" fontId="55" fillId="0" borderId="9" xfId="0" applyNumberFormat="1" applyFont="1" applyFill="1" applyBorder="1" applyAlignment="1">
      <alignment horizontal="right" vertical="center" wrapText="1"/>
    </xf>
    <xf numFmtId="0" fontId="46" fillId="0" borderId="9" xfId="0" applyFont="1" applyFill="1" applyBorder="1" applyAlignment="1" applyProtection="1">
      <alignment horizontal="center" vertical="center"/>
      <protection/>
    </xf>
    <xf numFmtId="178" fontId="46" fillId="0" borderId="9" xfId="0" applyNumberFormat="1" applyFont="1" applyFill="1" applyBorder="1" applyAlignment="1" applyProtection="1">
      <alignment horizontal="right" vertical="center"/>
      <protection/>
    </xf>
    <xf numFmtId="178" fontId="55" fillId="0" borderId="9" xfId="0" applyNumberFormat="1" applyFont="1" applyFill="1" applyBorder="1" applyAlignment="1" applyProtection="1">
      <alignment horizontal="right" vertical="center"/>
      <protection locked="0"/>
    </xf>
    <xf numFmtId="0" fontId="46" fillId="0" borderId="9" xfId="0" applyFont="1" applyFill="1" applyBorder="1" applyAlignment="1">
      <alignment horizontal="center" vertical="center"/>
    </xf>
    <xf numFmtId="178" fontId="46" fillId="0" borderId="9" xfId="0" applyNumberFormat="1" applyFont="1" applyFill="1" applyBorder="1" applyAlignment="1">
      <alignment horizontal="right" vertical="center"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179" fontId="55" fillId="0" borderId="9" xfId="0" applyNumberFormat="1" applyFont="1" applyFill="1" applyBorder="1" applyAlignment="1" applyProtection="1">
      <alignment horizontal="right" vertical="center"/>
      <protection/>
    </xf>
    <xf numFmtId="0" fontId="46" fillId="0" borderId="9" xfId="0" applyFont="1" applyFill="1" applyBorder="1" applyAlignment="1" applyProtection="1">
      <alignment vertical="center"/>
      <protection locked="0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58" fillId="0" borderId="9" xfId="0" applyNumberFormat="1" applyFont="1" applyFill="1" applyBorder="1" applyAlignment="1" applyProtection="1">
      <alignment horizontal="center" vertical="center"/>
      <protection/>
    </xf>
    <xf numFmtId="179" fontId="56" fillId="0" borderId="9" xfId="0" applyNumberFormat="1" applyFont="1" applyFill="1" applyBorder="1" applyAlignment="1" applyProtection="1">
      <alignment vertical="center" wrapText="1"/>
      <protection/>
    </xf>
    <xf numFmtId="179" fontId="55" fillId="0" borderId="9" xfId="0" applyNumberFormat="1" applyFont="1" applyFill="1" applyBorder="1" applyAlignment="1" applyProtection="1">
      <alignment horizontal="center" vertical="center"/>
      <protection/>
    </xf>
    <xf numFmtId="179" fontId="46" fillId="0" borderId="9" xfId="0" applyNumberFormat="1" applyFont="1" applyFill="1" applyBorder="1" applyAlignment="1">
      <alignment horizontal="center" vertical="center"/>
    </xf>
    <xf numFmtId="179" fontId="56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55" fillId="0" borderId="9" xfId="0" applyNumberFormat="1" applyFont="1" applyFill="1" applyBorder="1" applyAlignment="1" applyProtection="1">
      <alignment horizontal="center" vertical="center"/>
      <protection locked="0"/>
    </xf>
    <xf numFmtId="180" fontId="55" fillId="0" borderId="9" xfId="0" applyNumberFormat="1" applyFont="1" applyFill="1" applyBorder="1" applyAlignment="1" applyProtection="1">
      <alignment horizontal="center" vertical="center"/>
      <protection/>
    </xf>
    <xf numFmtId="49" fontId="55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 applyProtection="1">
      <alignment vertical="center"/>
      <protection locked="0"/>
    </xf>
    <xf numFmtId="179" fontId="46" fillId="0" borderId="9" xfId="0" applyNumberFormat="1" applyFont="1" applyFill="1" applyBorder="1" applyAlignment="1" applyProtection="1">
      <alignment horizontal="center" vertical="center"/>
      <protection locked="0"/>
    </xf>
    <xf numFmtId="179" fontId="56" fillId="0" borderId="9" xfId="0" applyNumberFormat="1" applyFont="1" applyFill="1" applyBorder="1" applyAlignment="1" applyProtection="1">
      <alignment vertical="center" wrapText="1"/>
      <protection locked="0"/>
    </xf>
    <xf numFmtId="179" fontId="46" fillId="0" borderId="9" xfId="0" applyNumberFormat="1" applyFont="1" applyFill="1" applyBorder="1" applyAlignment="1" applyProtection="1">
      <alignment vertical="center"/>
      <protection locked="0"/>
    </xf>
    <xf numFmtId="179" fontId="46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179" fontId="56" fillId="0" borderId="9" xfId="0" applyNumberFormat="1" applyFont="1" applyFill="1" applyBorder="1" applyAlignment="1" applyProtection="1">
      <alignment vertical="center" wrapText="1" shrinkToFit="1"/>
      <protection/>
    </xf>
    <xf numFmtId="179" fontId="53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>
      <alignment horizontal="center" vertical="center"/>
    </xf>
    <xf numFmtId="178" fontId="55" fillId="0" borderId="9" xfId="0" applyNumberFormat="1" applyFont="1" applyFill="1" applyBorder="1" applyAlignment="1">
      <alignment horizontal="right" vertical="center"/>
    </xf>
    <xf numFmtId="0" fontId="55" fillId="0" borderId="9" xfId="0" applyFont="1" applyFill="1" applyBorder="1" applyAlignment="1" applyProtection="1">
      <alignment vertical="center" wrapText="1" shrinkToFit="1"/>
      <protection locked="0"/>
    </xf>
    <xf numFmtId="0" fontId="58" fillId="0" borderId="9" xfId="0" applyFont="1" applyFill="1" applyBorder="1" applyAlignment="1" applyProtection="1">
      <alignment horizontal="left" vertical="center" wrapText="1"/>
      <protection locked="0"/>
    </xf>
    <xf numFmtId="0" fontId="55" fillId="0" borderId="9" xfId="0" applyFont="1" applyFill="1" applyBorder="1" applyAlignment="1" applyProtection="1">
      <alignment horizontal="left" vertical="center" wrapText="1"/>
      <protection locked="0"/>
    </xf>
    <xf numFmtId="179" fontId="55" fillId="0" borderId="9" xfId="0" applyNumberFormat="1" applyFont="1" applyFill="1" applyBorder="1" applyAlignment="1">
      <alignment horizontal="center" vertical="center"/>
    </xf>
    <xf numFmtId="179" fontId="59" fillId="0" borderId="9" xfId="0" applyNumberFormat="1" applyFont="1" applyFill="1" applyBorder="1" applyAlignment="1" applyProtection="1">
      <alignment vertical="center" wrapText="1"/>
      <protection/>
    </xf>
    <xf numFmtId="179" fontId="56" fillId="0" borderId="9" xfId="0" applyNumberFormat="1" applyFont="1" applyFill="1" applyBorder="1" applyAlignment="1" applyProtection="1">
      <alignment horizontal="center" vertical="center" wrapText="1"/>
      <protection/>
    </xf>
    <xf numFmtId="179" fontId="60" fillId="0" borderId="9" xfId="0" applyNumberFormat="1" applyFont="1" applyFill="1" applyBorder="1" applyAlignment="1" applyProtection="1">
      <alignment vertical="center" wrapText="1"/>
      <protection/>
    </xf>
    <xf numFmtId="179" fontId="58" fillId="0" borderId="9" xfId="0" applyNumberFormat="1" applyFont="1" applyFill="1" applyBorder="1" applyAlignment="1" applyProtection="1">
      <alignment horizontal="center" vertical="center"/>
      <protection locked="0"/>
    </xf>
    <xf numFmtId="179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58" fillId="0" borderId="9" xfId="0" applyFont="1" applyFill="1" applyBorder="1" applyAlignment="1" applyProtection="1">
      <alignment horizontal="center" vertical="center"/>
      <protection locked="0"/>
    </xf>
    <xf numFmtId="181" fontId="4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7" fillId="0" borderId="0" xfId="68" applyFont="1" applyAlignment="1">
      <alignment horizontal="center" vertical="center"/>
      <protection/>
    </xf>
    <xf numFmtId="0" fontId="0" fillId="0" borderId="0" xfId="68" applyFont="1" applyAlignment="1">
      <alignment vertical="center"/>
      <protection/>
    </xf>
    <xf numFmtId="176" fontId="0" fillId="0" borderId="0" xfId="67" applyNumberFormat="1" applyFont="1" applyAlignment="1" applyProtection="1">
      <alignment vertical="center"/>
      <protection locked="0"/>
    </xf>
    <xf numFmtId="14" fontId="0" fillId="0" borderId="0" xfId="67" applyNumberFormat="1" applyFont="1" applyAlignment="1" applyProtection="1">
      <alignment horizontal="center" vertical="center"/>
      <protection locked="0"/>
    </xf>
    <xf numFmtId="178" fontId="0" fillId="0" borderId="0" xfId="68" applyNumberFormat="1" applyFont="1" applyBorder="1" applyAlignment="1">
      <alignment horizontal="right" vertical="center"/>
      <protection/>
    </xf>
    <xf numFmtId="0" fontId="23" fillId="0" borderId="11" xfId="65" applyFont="1" applyFill="1" applyBorder="1" applyAlignment="1">
      <alignment horizontal="center" vertical="center"/>
      <protection/>
    </xf>
    <xf numFmtId="0" fontId="23" fillId="0" borderId="17" xfId="67" applyFont="1" applyFill="1" applyBorder="1" applyAlignment="1" applyProtection="1">
      <alignment horizontal="center" vertical="center" wrapText="1"/>
      <protection locked="0"/>
    </xf>
    <xf numFmtId="176" fontId="23" fillId="0" borderId="9" xfId="67" applyNumberFormat="1" applyFont="1" applyBorder="1" applyAlignment="1" applyProtection="1">
      <alignment horizontal="center" vertical="center" wrapText="1"/>
      <protection locked="0"/>
    </xf>
    <xf numFmtId="0" fontId="23" fillId="0" borderId="9" xfId="67" applyFont="1" applyBorder="1" applyAlignment="1" applyProtection="1">
      <alignment horizontal="center" vertical="center"/>
      <protection locked="0"/>
    </xf>
    <xf numFmtId="0" fontId="23" fillId="0" borderId="15" xfId="65" applyFont="1" applyFill="1" applyBorder="1" applyAlignment="1">
      <alignment horizontal="center" vertical="center"/>
      <protection/>
    </xf>
    <xf numFmtId="1" fontId="23" fillId="4" borderId="9" xfId="68" applyNumberFormat="1" applyFont="1" applyFill="1" applyBorder="1" applyAlignment="1" applyProtection="1">
      <alignment vertical="center"/>
      <protection locked="0"/>
    </xf>
    <xf numFmtId="176" fontId="24" fillId="4" borderId="17" xfId="67" applyNumberFormat="1" applyFont="1" applyFill="1" applyBorder="1" applyAlignment="1" applyProtection="1">
      <alignment horizontal="right" vertical="center" wrapText="1"/>
      <protection locked="0"/>
    </xf>
    <xf numFmtId="176" fontId="24" fillId="4" borderId="9" xfId="67" applyNumberFormat="1" applyFont="1" applyFill="1" applyBorder="1" applyAlignment="1" applyProtection="1">
      <alignment horizontal="right" vertical="center" wrapText="1"/>
      <protection locked="0"/>
    </xf>
    <xf numFmtId="179" fontId="24" fillId="4" borderId="9" xfId="67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Alignment="1">
      <alignment vertical="center"/>
    </xf>
    <xf numFmtId="1" fontId="9" fillId="0" borderId="9" xfId="68" applyNumberFormat="1" applyFont="1" applyBorder="1" applyAlignment="1" applyProtection="1">
      <alignment vertical="center"/>
      <protection locked="0"/>
    </xf>
    <xf numFmtId="176" fontId="25" fillId="2" borderId="9" xfId="68" applyNumberFormat="1" applyFont="1" applyFill="1" applyBorder="1" applyAlignment="1">
      <alignment horizontal="right" vertical="center"/>
      <protection/>
    </xf>
    <xf numFmtId="176" fontId="24" fillId="0" borderId="9" xfId="67" applyNumberFormat="1" applyFont="1" applyFill="1" applyBorder="1" applyAlignment="1" applyProtection="1">
      <alignment horizontal="right" vertical="center" wrapText="1"/>
      <protection locked="0"/>
    </xf>
    <xf numFmtId="179" fontId="24" fillId="0" borderId="9" xfId="67" applyNumberFormat="1" applyFont="1" applyFill="1" applyBorder="1" applyAlignment="1" applyProtection="1">
      <alignment horizontal="right" vertical="center"/>
      <protection locked="0"/>
    </xf>
    <xf numFmtId="0" fontId="9" fillId="0" borderId="9" xfId="65" applyFont="1" applyFill="1" applyBorder="1" applyAlignment="1" applyProtection="1">
      <alignment vertical="center"/>
      <protection locked="0"/>
    </xf>
    <xf numFmtId="176" fontId="25" fillId="0" borderId="9" xfId="68" applyNumberFormat="1" applyFont="1" applyFill="1" applyBorder="1" applyAlignment="1">
      <alignment horizontal="right" vertical="center"/>
      <protection/>
    </xf>
    <xf numFmtId="176" fontId="25" fillId="0" borderId="9" xfId="68" applyNumberFormat="1" applyFont="1" applyFill="1" applyBorder="1" applyAlignment="1">
      <alignment horizontal="right" vertical="center" wrapText="1"/>
      <protection/>
    </xf>
    <xf numFmtId="0" fontId="9" fillId="0" borderId="18" xfId="65" applyFont="1" applyFill="1" applyBorder="1" applyAlignment="1" applyProtection="1">
      <alignment vertical="center"/>
      <protection locked="0"/>
    </xf>
    <xf numFmtId="0" fontId="23" fillId="4" borderId="9" xfId="65" applyFont="1" applyFill="1" applyBorder="1" applyAlignment="1" applyProtection="1">
      <alignment vertical="center"/>
      <protection locked="0"/>
    </xf>
    <xf numFmtId="176" fontId="24" fillId="4" borderId="17" xfId="65" applyNumberFormat="1" applyFont="1" applyFill="1" applyBorder="1" applyAlignment="1" applyProtection="1">
      <alignment horizontal="right" vertical="center"/>
      <protection locked="0"/>
    </xf>
    <xf numFmtId="176" fontId="24" fillId="4" borderId="9" xfId="65" applyNumberFormat="1" applyFont="1" applyFill="1" applyBorder="1" applyAlignment="1" applyProtection="1">
      <alignment horizontal="right" vertical="center"/>
      <protection locked="0"/>
    </xf>
    <xf numFmtId="176" fontId="24" fillId="4" borderId="17" xfId="68" applyNumberFormat="1" applyFont="1" applyFill="1" applyBorder="1" applyAlignment="1">
      <alignment horizontal="right" vertical="center"/>
      <protection/>
    </xf>
    <xf numFmtId="176" fontId="24" fillId="4" borderId="9" xfId="68" applyNumberFormat="1" applyFont="1" applyFill="1" applyBorder="1" applyAlignment="1">
      <alignment horizontal="right" vertical="center"/>
      <protection/>
    </xf>
    <xf numFmtId="1" fontId="23" fillId="0" borderId="9" xfId="68" applyNumberFormat="1" applyFont="1" applyFill="1" applyBorder="1" applyAlignment="1" applyProtection="1">
      <alignment vertical="center"/>
      <protection locked="0"/>
    </xf>
    <xf numFmtId="10" fontId="24" fillId="0" borderId="17" xfId="68" applyNumberFormat="1" applyFont="1" applyFill="1" applyBorder="1" applyAlignment="1">
      <alignment horizontal="right" vertical="center"/>
      <protection/>
    </xf>
    <xf numFmtId="10" fontId="24" fillId="0" borderId="9" xfId="68" applyNumberFormat="1" applyFont="1" applyFill="1" applyBorder="1" applyAlignment="1">
      <alignment horizontal="right" vertical="center"/>
      <protection/>
    </xf>
    <xf numFmtId="0" fontId="23" fillId="4" borderId="9" xfId="65" applyFont="1" applyFill="1" applyBorder="1" applyAlignment="1" applyProtection="1">
      <alignment horizontal="left" vertical="center"/>
      <protection locked="0"/>
    </xf>
    <xf numFmtId="0" fontId="23" fillId="2" borderId="9" xfId="65" applyFont="1" applyFill="1" applyBorder="1" applyAlignment="1" applyProtection="1">
      <alignment horizontal="left" vertical="center"/>
      <protection locked="0"/>
    </xf>
    <xf numFmtId="176" fontId="24" fillId="2" borderId="17" xfId="68" applyNumberFormat="1" applyFont="1" applyFill="1" applyBorder="1" applyAlignment="1">
      <alignment horizontal="right" vertical="center"/>
      <protection/>
    </xf>
    <xf numFmtId="176" fontId="24" fillId="2" borderId="9" xfId="68" applyNumberFormat="1" applyFont="1" applyFill="1" applyBorder="1" applyAlignment="1">
      <alignment horizontal="right" vertical="center"/>
      <protection/>
    </xf>
    <xf numFmtId="0" fontId="23" fillId="4" borderId="9" xfId="67" applyFont="1" applyFill="1" applyBorder="1" applyAlignment="1">
      <alignment horizontal="left" vertical="center"/>
      <protection/>
    </xf>
    <xf numFmtId="0" fontId="9" fillId="0" borderId="9" xfId="67" applyFont="1" applyBorder="1" applyAlignment="1">
      <alignment horizontal="left" vertical="center"/>
      <protection/>
    </xf>
    <xf numFmtId="176" fontId="25" fillId="0" borderId="17" xfId="68" applyNumberFormat="1" applyFont="1" applyFill="1" applyBorder="1" applyAlignment="1">
      <alignment horizontal="right" vertical="center"/>
      <protection/>
    </xf>
    <xf numFmtId="9" fontId="9" fillId="0" borderId="9" xfId="25" applyFont="1" applyBorder="1" applyAlignment="1">
      <alignment vertical="center"/>
    </xf>
    <xf numFmtId="176" fontId="25" fillId="0" borderId="17" xfId="68" applyNumberFormat="1" applyFont="1" applyFill="1" applyBorder="1" applyAlignment="1">
      <alignment horizontal="center" vertical="center"/>
      <protection/>
    </xf>
    <xf numFmtId="176" fontId="25" fillId="0" borderId="9" xfId="68" applyNumberFormat="1" applyFont="1" applyFill="1" applyBorder="1" applyAlignment="1">
      <alignment horizontal="center" vertical="center"/>
      <protection/>
    </xf>
    <xf numFmtId="176" fontId="24" fillId="0" borderId="9" xfId="67" applyNumberFormat="1" applyFont="1" applyFill="1" applyBorder="1" applyAlignment="1" applyProtection="1">
      <alignment horizontal="center" vertical="center" wrapText="1"/>
      <protection locked="0"/>
    </xf>
    <xf numFmtId="179" fontId="24" fillId="0" borderId="9" xfId="67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2 2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全省收入" xfId="65"/>
    <cellStyle name="常规 3" xfId="66"/>
    <cellStyle name="常规_Sheet1" xfId="67"/>
    <cellStyle name="常规_Sheet7" xfId="68"/>
    <cellStyle name="常规 5" xfId="6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62"/>
  <sheetViews>
    <sheetView showZeros="0" zoomScaleSheetLayoutView="100" workbookViewId="0" topLeftCell="A1">
      <selection activeCell="G6" sqref="G6"/>
    </sheetView>
  </sheetViews>
  <sheetFormatPr defaultColWidth="9.00390625" defaultRowHeight="14.25"/>
  <cols>
    <col min="1" max="1" width="31.375" style="194" customWidth="1"/>
    <col min="2" max="2" width="14.125" style="195" customWidth="1"/>
    <col min="3" max="3" width="14.125" style="196" customWidth="1"/>
    <col min="4" max="4" width="11.875" style="194" customWidth="1"/>
    <col min="5" max="5" width="11.75390625" style="194" customWidth="1"/>
    <col min="6" max="6" width="23.875" style="194" customWidth="1"/>
    <col min="7" max="252" width="9.00390625" style="194" customWidth="1"/>
    <col min="253" max="255" width="9.00390625" style="2" customWidth="1"/>
  </cols>
  <sheetData>
    <row r="1" spans="1:252" s="2" customFormat="1" ht="31.5" customHeight="1">
      <c r="A1" s="197" t="s">
        <v>0</v>
      </c>
      <c r="B1" s="197"/>
      <c r="C1" s="197"/>
      <c r="D1" s="197"/>
      <c r="E1" s="197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  <c r="HT1" s="194"/>
      <c r="HU1" s="194"/>
      <c r="HV1" s="194"/>
      <c r="HW1" s="194"/>
      <c r="HX1" s="194"/>
      <c r="HY1" s="194"/>
      <c r="HZ1" s="194"/>
      <c r="IA1" s="194"/>
      <c r="IB1" s="194"/>
      <c r="IC1" s="194"/>
      <c r="ID1" s="194"/>
      <c r="IE1" s="194"/>
      <c r="IF1" s="194"/>
      <c r="IG1" s="194"/>
      <c r="IH1" s="194"/>
      <c r="II1" s="194"/>
      <c r="IJ1" s="194"/>
      <c r="IK1" s="194"/>
      <c r="IL1" s="194"/>
      <c r="IM1" s="194"/>
      <c r="IN1" s="194"/>
      <c r="IO1" s="194"/>
      <c r="IP1" s="194"/>
      <c r="IQ1" s="194"/>
      <c r="IR1" s="194"/>
    </row>
    <row r="2" spans="1:252" s="2" customFormat="1" ht="24" customHeight="1">
      <c r="A2" s="198"/>
      <c r="B2" s="199"/>
      <c r="C2" s="200"/>
      <c r="D2" s="201" t="s">
        <v>1</v>
      </c>
      <c r="E2" s="201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  <c r="HT2" s="194"/>
      <c r="HU2" s="194"/>
      <c r="HV2" s="194"/>
      <c r="HW2" s="194"/>
      <c r="HX2" s="194"/>
      <c r="HY2" s="194"/>
      <c r="HZ2" s="194"/>
      <c r="IA2" s="194"/>
      <c r="IB2" s="194"/>
      <c r="IC2" s="194"/>
      <c r="ID2" s="194"/>
      <c r="IE2" s="194"/>
      <c r="IF2" s="194"/>
      <c r="IG2" s="194"/>
      <c r="IH2" s="194"/>
      <c r="II2" s="194"/>
      <c r="IJ2" s="194"/>
      <c r="IK2" s="194"/>
      <c r="IL2" s="194"/>
      <c r="IM2" s="194"/>
      <c r="IN2" s="194"/>
      <c r="IO2" s="194"/>
      <c r="IP2" s="194"/>
      <c r="IQ2" s="194"/>
      <c r="IR2" s="194"/>
    </row>
    <row r="3" spans="1:252" s="2" customFormat="1" ht="15" customHeight="1">
      <c r="A3" s="202" t="s">
        <v>2</v>
      </c>
      <c r="B3" s="203" t="s">
        <v>3</v>
      </c>
      <c r="C3" s="204" t="s">
        <v>4</v>
      </c>
      <c r="D3" s="205" t="s">
        <v>5</v>
      </c>
      <c r="E3" s="205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  <c r="HT3" s="194"/>
      <c r="HU3" s="194"/>
      <c r="HV3" s="194"/>
      <c r="HW3" s="194"/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H3" s="194"/>
      <c r="II3" s="194"/>
      <c r="IJ3" s="194"/>
      <c r="IK3" s="194"/>
      <c r="IL3" s="194"/>
      <c r="IM3" s="194"/>
      <c r="IN3" s="194"/>
      <c r="IO3" s="194"/>
      <c r="IP3" s="194"/>
      <c r="IQ3" s="194"/>
      <c r="IR3" s="194"/>
    </row>
    <row r="4" spans="1:252" s="2" customFormat="1" ht="15" customHeight="1">
      <c r="A4" s="206"/>
      <c r="B4" s="203"/>
      <c r="C4" s="204"/>
      <c r="D4" s="205" t="s">
        <v>6</v>
      </c>
      <c r="E4" s="205" t="s">
        <v>7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  <c r="HT4" s="194"/>
      <c r="HU4" s="194"/>
      <c r="HV4" s="19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H4" s="194"/>
      <c r="II4" s="194"/>
      <c r="IJ4" s="194"/>
      <c r="IK4" s="194"/>
      <c r="IL4" s="194"/>
      <c r="IM4" s="194"/>
      <c r="IN4" s="194"/>
      <c r="IO4" s="194"/>
      <c r="IP4" s="194"/>
      <c r="IQ4" s="194"/>
      <c r="IR4" s="194"/>
    </row>
    <row r="5" spans="1:252" s="2" customFormat="1" ht="18" customHeight="1">
      <c r="A5" s="207" t="s">
        <v>8</v>
      </c>
      <c r="B5" s="208">
        <f>B6+B8+B9+SUM(B10:B20)</f>
        <v>53793</v>
      </c>
      <c r="C5" s="209">
        <f>C6+C8+C9+SUM(C10:C20)</f>
        <v>57559</v>
      </c>
      <c r="D5" s="209">
        <f aca="true" t="shared" si="0" ref="D5:D49">C5-B5</f>
        <v>3766</v>
      </c>
      <c r="E5" s="210">
        <f aca="true" t="shared" si="1" ref="E5:E24">D5/B5*100</f>
        <v>7.000910899187626</v>
      </c>
      <c r="F5" s="211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</row>
    <row r="6" spans="1:252" s="2" customFormat="1" ht="13.5" customHeight="1">
      <c r="A6" s="212" t="s">
        <v>9</v>
      </c>
      <c r="B6" s="213">
        <v>17924</v>
      </c>
      <c r="C6" s="213">
        <v>13450</v>
      </c>
      <c r="D6" s="214">
        <f t="shared" si="0"/>
        <v>-4474</v>
      </c>
      <c r="E6" s="215">
        <f t="shared" si="1"/>
        <v>-24.960946217362196</v>
      </c>
      <c r="F6" s="211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</row>
    <row r="7" spans="1:252" s="2" customFormat="1" ht="13.5" customHeight="1">
      <c r="A7" s="212" t="s">
        <v>10</v>
      </c>
      <c r="B7" s="213">
        <v>4331</v>
      </c>
      <c r="C7" s="213">
        <v>5250</v>
      </c>
      <c r="D7" s="214">
        <f t="shared" si="0"/>
        <v>919</v>
      </c>
      <c r="E7" s="215">
        <f t="shared" si="1"/>
        <v>21.219117986608175</v>
      </c>
      <c r="F7" s="211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</row>
    <row r="8" spans="1:252" s="2" customFormat="1" ht="13.5" customHeight="1">
      <c r="A8" s="216" t="s">
        <v>11</v>
      </c>
      <c r="B8" s="213">
        <v>-118</v>
      </c>
      <c r="C8" s="213">
        <v>1450</v>
      </c>
      <c r="D8" s="214">
        <f t="shared" si="0"/>
        <v>1568</v>
      </c>
      <c r="E8" s="215">
        <f t="shared" si="1"/>
        <v>-1328.8135593220338</v>
      </c>
      <c r="F8" s="211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</row>
    <row r="9" spans="1:252" s="2" customFormat="1" ht="13.5" customHeight="1">
      <c r="A9" s="216" t="s">
        <v>12</v>
      </c>
      <c r="B9" s="213">
        <v>970</v>
      </c>
      <c r="C9" s="213">
        <v>999</v>
      </c>
      <c r="D9" s="214">
        <f t="shared" si="0"/>
        <v>29</v>
      </c>
      <c r="E9" s="215">
        <f t="shared" si="1"/>
        <v>2.9896907216494846</v>
      </c>
      <c r="F9" s="211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</row>
    <row r="10" spans="1:252" s="2" customFormat="1" ht="13.5" customHeight="1">
      <c r="A10" s="216" t="s">
        <v>13</v>
      </c>
      <c r="B10" s="213">
        <v>285</v>
      </c>
      <c r="C10" s="213">
        <v>220</v>
      </c>
      <c r="D10" s="214">
        <f t="shared" si="0"/>
        <v>-65</v>
      </c>
      <c r="E10" s="215">
        <f t="shared" si="1"/>
        <v>-22.807017543859647</v>
      </c>
      <c r="F10" s="211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</row>
    <row r="11" spans="1:252" s="2" customFormat="1" ht="13.5" customHeight="1">
      <c r="A11" s="216" t="s">
        <v>14</v>
      </c>
      <c r="B11" s="213">
        <v>2176</v>
      </c>
      <c r="C11" s="213">
        <v>2789</v>
      </c>
      <c r="D11" s="214">
        <f t="shared" si="0"/>
        <v>613</v>
      </c>
      <c r="E11" s="215">
        <f t="shared" si="1"/>
        <v>28.170955882352942</v>
      </c>
      <c r="F11" s="211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</row>
    <row r="12" spans="1:252" s="2" customFormat="1" ht="13.5" customHeight="1">
      <c r="A12" s="216" t="s">
        <v>15</v>
      </c>
      <c r="B12" s="213">
        <v>484</v>
      </c>
      <c r="C12" s="213">
        <v>450</v>
      </c>
      <c r="D12" s="214">
        <f t="shared" si="0"/>
        <v>-34</v>
      </c>
      <c r="E12" s="215">
        <f t="shared" si="1"/>
        <v>-7.024793388429752</v>
      </c>
      <c r="F12" s="211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</row>
    <row r="13" spans="1:252" s="2" customFormat="1" ht="13.5" customHeight="1">
      <c r="A13" s="216" t="s">
        <v>16</v>
      </c>
      <c r="B13" s="213">
        <v>469</v>
      </c>
      <c r="C13" s="213">
        <v>497</v>
      </c>
      <c r="D13" s="214">
        <f t="shared" si="0"/>
        <v>28</v>
      </c>
      <c r="E13" s="215">
        <f t="shared" si="1"/>
        <v>5.970149253731343</v>
      </c>
      <c r="F13" s="211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</row>
    <row r="14" spans="1:252" s="2" customFormat="1" ht="13.5" customHeight="1">
      <c r="A14" s="216" t="s">
        <v>17</v>
      </c>
      <c r="B14" s="213">
        <v>940</v>
      </c>
      <c r="C14" s="213">
        <v>1246</v>
      </c>
      <c r="D14" s="214">
        <f t="shared" si="0"/>
        <v>306</v>
      </c>
      <c r="E14" s="215">
        <f t="shared" si="1"/>
        <v>32.5531914893617</v>
      </c>
      <c r="F14" s="211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</row>
    <row r="15" spans="1:252" s="2" customFormat="1" ht="13.5" customHeight="1">
      <c r="A15" s="216" t="s">
        <v>18</v>
      </c>
      <c r="B15" s="217">
        <v>7277</v>
      </c>
      <c r="C15" s="217">
        <v>9695</v>
      </c>
      <c r="D15" s="214">
        <f t="shared" si="0"/>
        <v>2418</v>
      </c>
      <c r="E15" s="215">
        <f t="shared" si="1"/>
        <v>33.22797856259447</v>
      </c>
      <c r="F15" s="211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</row>
    <row r="16" spans="1:252" s="2" customFormat="1" ht="13.5" customHeight="1">
      <c r="A16" s="216" t="s">
        <v>19</v>
      </c>
      <c r="B16" s="217">
        <v>682</v>
      </c>
      <c r="C16" s="217">
        <v>650</v>
      </c>
      <c r="D16" s="214">
        <f t="shared" si="0"/>
        <v>-32</v>
      </c>
      <c r="E16" s="215">
        <f t="shared" si="1"/>
        <v>-4.69208211143695</v>
      </c>
      <c r="F16" s="211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</row>
    <row r="17" spans="1:252" s="2" customFormat="1" ht="13.5" customHeight="1">
      <c r="A17" s="216" t="s">
        <v>20</v>
      </c>
      <c r="B17" s="218">
        <v>14764</v>
      </c>
      <c r="C17" s="218">
        <v>14711</v>
      </c>
      <c r="D17" s="214">
        <f t="shared" si="0"/>
        <v>-53</v>
      </c>
      <c r="E17" s="215">
        <f t="shared" si="1"/>
        <v>-0.35898130587916555</v>
      </c>
      <c r="F17" s="211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</row>
    <row r="18" spans="1:252" s="2" customFormat="1" ht="13.5" customHeight="1">
      <c r="A18" s="216" t="s">
        <v>21</v>
      </c>
      <c r="B18" s="217">
        <v>5553</v>
      </c>
      <c r="C18" s="217">
        <v>8936</v>
      </c>
      <c r="D18" s="214">
        <f t="shared" si="0"/>
        <v>3383</v>
      </c>
      <c r="E18" s="215">
        <f t="shared" si="1"/>
        <v>60.92202413110031</v>
      </c>
      <c r="F18" s="211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</row>
    <row r="19" spans="1:252" s="2" customFormat="1" ht="13.5" customHeight="1">
      <c r="A19" s="216" t="s">
        <v>22</v>
      </c>
      <c r="B19" s="213">
        <v>2321</v>
      </c>
      <c r="C19" s="213">
        <v>2400</v>
      </c>
      <c r="D19" s="214">
        <f t="shared" si="0"/>
        <v>79</v>
      </c>
      <c r="E19" s="215">
        <f t="shared" si="1"/>
        <v>3.4037052994398964</v>
      </c>
      <c r="F19" s="211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</row>
    <row r="20" spans="1:252" s="2" customFormat="1" ht="13.5" customHeight="1">
      <c r="A20" s="219" t="s">
        <v>23</v>
      </c>
      <c r="B20" s="213">
        <v>66</v>
      </c>
      <c r="C20" s="213">
        <v>66</v>
      </c>
      <c r="D20" s="214">
        <f t="shared" si="0"/>
        <v>0</v>
      </c>
      <c r="E20" s="215">
        <f t="shared" si="1"/>
        <v>0</v>
      </c>
      <c r="F20" s="211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</row>
    <row r="21" spans="1:252" s="2" customFormat="1" ht="18" customHeight="1">
      <c r="A21" s="220" t="s">
        <v>24</v>
      </c>
      <c r="B21" s="221">
        <f>B22+B23+B24+B25+B26+B27</f>
        <v>21572</v>
      </c>
      <c r="C21" s="222">
        <f>C22+C23+C24+C25+C26+C27</f>
        <v>21575</v>
      </c>
      <c r="D21" s="209">
        <f t="shared" si="0"/>
        <v>3</v>
      </c>
      <c r="E21" s="210">
        <f t="shared" si="1"/>
        <v>0.013906916373076209</v>
      </c>
      <c r="F21" s="211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</row>
    <row r="22" spans="1:252" s="2" customFormat="1" ht="13.5" customHeight="1">
      <c r="A22" s="216" t="s">
        <v>25</v>
      </c>
      <c r="B22" s="213">
        <v>5515</v>
      </c>
      <c r="C22" s="213">
        <v>3686</v>
      </c>
      <c r="D22" s="214">
        <f t="shared" si="0"/>
        <v>-1829</v>
      </c>
      <c r="E22" s="215">
        <f t="shared" si="1"/>
        <v>-33.16409791477788</v>
      </c>
      <c r="F22" s="211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</row>
    <row r="23" spans="1:252" s="2" customFormat="1" ht="13.5" customHeight="1">
      <c r="A23" s="216" t="s">
        <v>26</v>
      </c>
      <c r="B23" s="213">
        <v>3479</v>
      </c>
      <c r="C23" s="213">
        <v>3800</v>
      </c>
      <c r="D23" s="214">
        <f t="shared" si="0"/>
        <v>321</v>
      </c>
      <c r="E23" s="215">
        <f t="shared" si="1"/>
        <v>9.226789307272204</v>
      </c>
      <c r="F23" s="211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</row>
    <row r="24" spans="1:252" s="2" customFormat="1" ht="13.5" customHeight="1">
      <c r="A24" s="216" t="s">
        <v>27</v>
      </c>
      <c r="B24" s="213">
        <v>7468</v>
      </c>
      <c r="C24" s="213">
        <v>5469</v>
      </c>
      <c r="D24" s="214">
        <f t="shared" si="0"/>
        <v>-1999</v>
      </c>
      <c r="E24" s="215">
        <f t="shared" si="1"/>
        <v>-26.767541510444566</v>
      </c>
      <c r="F24" s="211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</row>
    <row r="25" spans="1:252" s="2" customFormat="1" ht="13.5" customHeight="1">
      <c r="A25" s="216" t="s">
        <v>28</v>
      </c>
      <c r="B25" s="213">
        <v>16</v>
      </c>
      <c r="C25" s="213">
        <v>0</v>
      </c>
      <c r="D25" s="214">
        <f t="shared" si="0"/>
        <v>-16</v>
      </c>
      <c r="E25" s="215"/>
      <c r="F25" s="211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</row>
    <row r="26" spans="1:252" s="2" customFormat="1" ht="13.5" customHeight="1">
      <c r="A26" s="216" t="s">
        <v>29</v>
      </c>
      <c r="B26" s="213">
        <v>2877</v>
      </c>
      <c r="C26" s="213">
        <v>7118</v>
      </c>
      <c r="D26" s="214">
        <f t="shared" si="0"/>
        <v>4241</v>
      </c>
      <c r="E26" s="215">
        <f aca="true" t="shared" si="2" ref="E26:E31">D26/B26*100</f>
        <v>147.41049704553356</v>
      </c>
      <c r="F26" s="211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</row>
    <row r="27" spans="1:252" s="2" customFormat="1" ht="13.5" customHeight="1">
      <c r="A27" s="216" t="s">
        <v>30</v>
      </c>
      <c r="B27" s="213">
        <v>2217</v>
      </c>
      <c r="C27" s="213">
        <v>1502</v>
      </c>
      <c r="D27" s="214">
        <f t="shared" si="0"/>
        <v>-715</v>
      </c>
      <c r="E27" s="215">
        <f t="shared" si="2"/>
        <v>-32.250789354984214</v>
      </c>
      <c r="F27" s="211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</row>
    <row r="28" spans="1:252" s="2" customFormat="1" ht="18" customHeight="1">
      <c r="A28" s="207" t="s">
        <v>31</v>
      </c>
      <c r="B28" s="223">
        <f>B21+B5</f>
        <v>75365</v>
      </c>
      <c r="C28" s="224">
        <f>C21+C5</f>
        <v>79134</v>
      </c>
      <c r="D28" s="209">
        <f t="shared" si="0"/>
        <v>3769</v>
      </c>
      <c r="E28" s="210">
        <f t="shared" si="2"/>
        <v>5.0009951569030715</v>
      </c>
      <c r="F28" s="211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</row>
    <row r="29" spans="1:252" s="2" customFormat="1" ht="13.5" customHeight="1">
      <c r="A29" s="225" t="s">
        <v>32</v>
      </c>
      <c r="B29" s="226">
        <f>B5/B28</f>
        <v>0.7137663371591587</v>
      </c>
      <c r="C29" s="227">
        <f>C5/C28</f>
        <v>0.7273611848257386</v>
      </c>
      <c r="D29" s="214">
        <f t="shared" si="0"/>
        <v>0.013594847666579923</v>
      </c>
      <c r="E29" s="215">
        <f t="shared" si="2"/>
        <v>1.9046636075173276</v>
      </c>
      <c r="F29" s="211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</row>
    <row r="30" spans="1:252" s="2" customFormat="1" ht="18" customHeight="1">
      <c r="A30" s="220" t="s">
        <v>33</v>
      </c>
      <c r="B30" s="223">
        <v>25736</v>
      </c>
      <c r="C30" s="224">
        <v>23201</v>
      </c>
      <c r="D30" s="209">
        <f t="shared" si="0"/>
        <v>-2535</v>
      </c>
      <c r="E30" s="210">
        <f t="shared" si="2"/>
        <v>-9.850015542430835</v>
      </c>
      <c r="F30" s="211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</row>
    <row r="31" spans="1:252" s="2" customFormat="1" ht="18" customHeight="1">
      <c r="A31" s="220" t="s">
        <v>34</v>
      </c>
      <c r="B31" s="223">
        <v>6866</v>
      </c>
      <c r="C31" s="224">
        <v>6167</v>
      </c>
      <c r="D31" s="209">
        <f t="shared" si="0"/>
        <v>-699</v>
      </c>
      <c r="E31" s="210">
        <f t="shared" si="2"/>
        <v>-10.180600058258085</v>
      </c>
      <c r="F31" s="211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</row>
    <row r="32" spans="1:252" s="2" customFormat="1" ht="18" customHeight="1">
      <c r="A32" s="228" t="s">
        <v>35</v>
      </c>
      <c r="B32" s="223">
        <f>B28+B30+B31</f>
        <v>107967</v>
      </c>
      <c r="C32" s="224">
        <v>108502</v>
      </c>
      <c r="D32" s="209">
        <f t="shared" si="0"/>
        <v>535</v>
      </c>
      <c r="E32" s="210">
        <f aca="true" t="shared" si="3" ref="E32:E39">D32/B32*100</f>
        <v>0.495521779803088</v>
      </c>
      <c r="F32" s="211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</row>
    <row r="33" spans="1:252" s="2" customFormat="1" ht="13.5" customHeight="1">
      <c r="A33" s="229" t="s">
        <v>36</v>
      </c>
      <c r="B33" s="230">
        <f>B32-B21</f>
        <v>86395</v>
      </c>
      <c r="C33" s="231">
        <v>86927</v>
      </c>
      <c r="D33" s="214">
        <f t="shared" si="0"/>
        <v>532</v>
      </c>
      <c r="E33" s="215">
        <f t="shared" si="3"/>
        <v>0.6157763759476822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</row>
    <row r="34" spans="1:252" s="2" customFormat="1" ht="13.5" customHeight="1">
      <c r="A34" s="229" t="s">
        <v>37</v>
      </c>
      <c r="B34" s="226">
        <f>B33/B32</f>
        <v>0.8001982087119213</v>
      </c>
      <c r="C34" s="227">
        <v>0.8012</v>
      </c>
      <c r="D34" s="214">
        <f t="shared" si="0"/>
        <v>0.0010017912880787572</v>
      </c>
      <c r="E34" s="215">
        <f t="shared" si="3"/>
        <v>0.12519289310723905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</row>
    <row r="35" spans="1:252" s="2" customFormat="1" ht="18" customHeight="1">
      <c r="A35" s="232" t="s">
        <v>38</v>
      </c>
      <c r="B35" s="223">
        <f>B36+B37</f>
        <v>90277</v>
      </c>
      <c r="C35" s="224">
        <v>88838</v>
      </c>
      <c r="D35" s="209">
        <f t="shared" si="0"/>
        <v>-1439</v>
      </c>
      <c r="E35" s="210">
        <f t="shared" si="3"/>
        <v>-1.593982963545532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</row>
    <row r="36" spans="1:252" s="2" customFormat="1" ht="15.75">
      <c r="A36" s="233" t="s">
        <v>36</v>
      </c>
      <c r="B36" s="234">
        <f>B33</f>
        <v>86395</v>
      </c>
      <c r="C36" s="217">
        <f>C33</f>
        <v>86927</v>
      </c>
      <c r="D36" s="214">
        <f t="shared" si="0"/>
        <v>532</v>
      </c>
      <c r="E36" s="215">
        <f t="shared" si="3"/>
        <v>0.6157763759476822</v>
      </c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</row>
    <row r="37" spans="1:252" s="2" customFormat="1" ht="15.75">
      <c r="A37" s="233" t="s">
        <v>39</v>
      </c>
      <c r="B37" s="234">
        <v>3882</v>
      </c>
      <c r="C37" s="217">
        <v>1911</v>
      </c>
      <c r="D37" s="214">
        <f t="shared" si="0"/>
        <v>-1971</v>
      </c>
      <c r="E37" s="215">
        <f t="shared" si="3"/>
        <v>-50.772797527047906</v>
      </c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</row>
    <row r="38" spans="1:252" s="2" customFormat="1" ht="18" customHeight="1">
      <c r="A38" s="232" t="s">
        <v>40</v>
      </c>
      <c r="B38" s="223">
        <f>B39</f>
        <v>17690</v>
      </c>
      <c r="C38" s="224">
        <v>19664</v>
      </c>
      <c r="D38" s="209">
        <f t="shared" si="0"/>
        <v>1974</v>
      </c>
      <c r="E38" s="210">
        <f t="shared" si="3"/>
        <v>11.158846806105144</v>
      </c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</row>
    <row r="39" spans="1:252" s="2" customFormat="1" ht="15.75" hidden="1">
      <c r="A39" s="235" t="s">
        <v>41</v>
      </c>
      <c r="B39" s="236">
        <f>B21-B37</f>
        <v>17690</v>
      </c>
      <c r="C39" s="237">
        <v>19664</v>
      </c>
      <c r="D39" s="238">
        <f t="shared" si="0"/>
        <v>1974</v>
      </c>
      <c r="E39" s="239">
        <f t="shared" si="3"/>
        <v>11.158846806105144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</row>
    <row r="40" spans="2:256" s="194" customFormat="1" ht="14.25">
      <c r="B40" s="195"/>
      <c r="C40" s="196"/>
      <c r="IS40" s="2"/>
      <c r="IT40" s="2"/>
      <c r="IU40" s="2"/>
      <c r="IV40"/>
    </row>
    <row r="41" spans="2:256" s="194" customFormat="1" ht="14.25">
      <c r="B41" s="195"/>
      <c r="C41" s="196"/>
      <c r="IS41" s="2"/>
      <c r="IT41" s="2"/>
      <c r="IU41" s="2"/>
      <c r="IV41"/>
    </row>
    <row r="42" spans="2:256" s="194" customFormat="1" ht="14.25">
      <c r="B42" s="195"/>
      <c r="C42" s="196"/>
      <c r="IS42" s="2"/>
      <c r="IT42" s="2"/>
      <c r="IU42" s="2"/>
      <c r="IV42"/>
    </row>
    <row r="43" spans="2:256" s="194" customFormat="1" ht="14.25">
      <c r="B43" s="195"/>
      <c r="C43" s="196"/>
      <c r="IS43" s="2"/>
      <c r="IT43" s="2"/>
      <c r="IU43" s="2"/>
      <c r="IV43"/>
    </row>
    <row r="44" spans="2:256" s="194" customFormat="1" ht="14.25">
      <c r="B44" s="195"/>
      <c r="C44" s="196"/>
      <c r="IS44" s="2"/>
      <c r="IT44" s="2"/>
      <c r="IU44" s="2"/>
      <c r="IV44"/>
    </row>
    <row r="45" spans="2:256" s="194" customFormat="1" ht="14.25">
      <c r="B45" s="195"/>
      <c r="C45" s="196"/>
      <c r="IS45" s="2"/>
      <c r="IT45" s="2"/>
      <c r="IU45" s="2"/>
      <c r="IV45"/>
    </row>
    <row r="46" spans="2:256" s="194" customFormat="1" ht="14.25">
      <c r="B46" s="195"/>
      <c r="C46" s="196"/>
      <c r="IS46" s="2"/>
      <c r="IT46" s="2"/>
      <c r="IU46" s="2"/>
      <c r="IV46"/>
    </row>
    <row r="47" spans="2:256" s="194" customFormat="1" ht="14.25">
      <c r="B47" s="195"/>
      <c r="C47" s="196"/>
      <c r="IS47" s="2"/>
      <c r="IT47" s="2"/>
      <c r="IU47" s="2"/>
      <c r="IV47"/>
    </row>
    <row r="48" spans="2:256" s="194" customFormat="1" ht="14.25">
      <c r="B48" s="195"/>
      <c r="C48" s="196"/>
      <c r="IS48" s="2"/>
      <c r="IT48" s="2"/>
      <c r="IU48" s="2"/>
      <c r="IV48"/>
    </row>
    <row r="49" spans="2:256" s="194" customFormat="1" ht="14.25">
      <c r="B49" s="195"/>
      <c r="C49" s="196"/>
      <c r="IS49" s="2"/>
      <c r="IT49" s="2"/>
      <c r="IU49" s="2"/>
      <c r="IV49"/>
    </row>
    <row r="50" spans="2:256" s="194" customFormat="1" ht="14.25">
      <c r="B50" s="195"/>
      <c r="C50" s="196"/>
      <c r="IS50" s="2"/>
      <c r="IT50" s="2"/>
      <c r="IU50" s="2"/>
      <c r="IV50"/>
    </row>
    <row r="51" spans="2:256" s="194" customFormat="1" ht="14.25">
      <c r="B51" s="195"/>
      <c r="C51" s="196"/>
      <c r="IS51" s="2"/>
      <c r="IT51" s="2"/>
      <c r="IU51" s="2"/>
      <c r="IV51"/>
    </row>
    <row r="52" spans="2:256" s="194" customFormat="1" ht="14.25">
      <c r="B52" s="195"/>
      <c r="C52" s="196"/>
      <c r="IS52" s="2"/>
      <c r="IT52" s="2"/>
      <c r="IU52" s="2"/>
      <c r="IV52"/>
    </row>
    <row r="53" spans="2:256" s="194" customFormat="1" ht="14.25">
      <c r="B53" s="195"/>
      <c r="C53" s="196"/>
      <c r="IS53" s="2"/>
      <c r="IT53" s="2"/>
      <c r="IU53" s="2"/>
      <c r="IV53"/>
    </row>
    <row r="54" spans="2:256" s="194" customFormat="1" ht="14.25">
      <c r="B54" s="195"/>
      <c r="C54" s="196"/>
      <c r="IS54" s="2"/>
      <c r="IT54" s="2"/>
      <c r="IU54" s="2"/>
      <c r="IV54"/>
    </row>
    <row r="55" spans="2:256" s="194" customFormat="1" ht="14.25">
      <c r="B55" s="195"/>
      <c r="C55" s="196"/>
      <c r="IS55" s="2"/>
      <c r="IT55" s="2"/>
      <c r="IU55" s="2"/>
      <c r="IV55"/>
    </row>
    <row r="56" spans="2:256" s="194" customFormat="1" ht="14.25">
      <c r="B56" s="195"/>
      <c r="C56" s="196"/>
      <c r="IS56" s="2"/>
      <c r="IT56" s="2"/>
      <c r="IU56" s="2"/>
      <c r="IV56"/>
    </row>
    <row r="57" spans="2:256" s="194" customFormat="1" ht="14.25">
      <c r="B57" s="195"/>
      <c r="C57" s="196"/>
      <c r="IS57" s="2"/>
      <c r="IT57" s="2"/>
      <c r="IU57" s="2"/>
      <c r="IV57"/>
    </row>
    <row r="58" spans="2:256" s="194" customFormat="1" ht="14.25">
      <c r="B58" s="195"/>
      <c r="C58" s="196"/>
      <c r="IS58" s="2"/>
      <c r="IT58" s="2"/>
      <c r="IU58" s="2"/>
      <c r="IV58"/>
    </row>
    <row r="59" spans="2:256" s="194" customFormat="1" ht="14.25">
      <c r="B59" s="195"/>
      <c r="C59" s="196"/>
      <c r="IS59" s="2"/>
      <c r="IT59" s="2"/>
      <c r="IU59" s="2"/>
      <c r="IV59"/>
    </row>
    <row r="60" spans="2:256" s="194" customFormat="1" ht="14.25">
      <c r="B60" s="195"/>
      <c r="C60" s="196"/>
      <c r="IS60" s="2"/>
      <c r="IT60" s="2"/>
      <c r="IU60" s="2"/>
      <c r="IV60"/>
    </row>
    <row r="61" spans="2:256" s="194" customFormat="1" ht="14.25">
      <c r="B61" s="195"/>
      <c r="C61" s="196"/>
      <c r="IS61" s="2"/>
      <c r="IT61" s="2"/>
      <c r="IU61" s="2"/>
      <c r="IV61"/>
    </row>
    <row r="62" spans="2:256" s="194" customFormat="1" ht="14.25">
      <c r="B62" s="195"/>
      <c r="C62" s="196"/>
      <c r="IS62" s="2"/>
      <c r="IT62" s="2"/>
      <c r="IU62" s="2"/>
      <c r="IV62"/>
    </row>
  </sheetData>
  <sheetProtection/>
  <mergeCells count="6">
    <mergeCell ref="A1:E1"/>
    <mergeCell ref="D2:E2"/>
    <mergeCell ref="D3:E3"/>
    <mergeCell ref="A3:A4"/>
    <mergeCell ref="B3:B4"/>
    <mergeCell ref="C3:C4"/>
  </mergeCells>
  <printOptions/>
  <pageMargins left="0.7513888888888889" right="0.4722222222222222" top="1" bottom="1" header="0.5" footer="0.5"/>
  <pageSetup firstPageNumber="5" useFirstPageNumber="1" horizontalDpi="600" verticalDpi="600" orientation="portrait" paperSize="9"/>
  <headerFooter>
    <oddFooter xml:space="preserve">&amp;C 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I22" sqref="I22"/>
    </sheetView>
  </sheetViews>
  <sheetFormatPr defaultColWidth="12.125" defaultRowHeight="16.5" customHeight="1"/>
  <cols>
    <col min="1" max="1" width="33.50390625" style="0" customWidth="1"/>
    <col min="2" max="10" width="14.75390625" style="0" customWidth="1"/>
  </cols>
  <sheetData>
    <row r="1" spans="1:10" ht="33.75" customHeight="1">
      <c r="A1" s="18" t="s">
        <v>501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6.5" customHeight="1">
      <c r="A2" s="19" t="s">
        <v>502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customHeight="1">
      <c r="A3" s="19" t="s">
        <v>503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6.5" customHeight="1">
      <c r="A4" s="20" t="s">
        <v>2</v>
      </c>
      <c r="B4" s="20" t="s">
        <v>54</v>
      </c>
      <c r="C4" s="20" t="s">
        <v>504</v>
      </c>
      <c r="D4" s="20"/>
      <c r="E4" s="20"/>
      <c r="F4" s="20"/>
      <c r="G4" s="20"/>
      <c r="H4" s="20" t="s">
        <v>505</v>
      </c>
      <c r="I4" s="20"/>
      <c r="J4" s="20"/>
    </row>
    <row r="5" spans="1:10" ht="16.5" customHeight="1">
      <c r="A5" s="21"/>
      <c r="B5" s="21"/>
      <c r="C5" s="21" t="s">
        <v>506</v>
      </c>
      <c r="D5" s="21" t="s">
        <v>507</v>
      </c>
      <c r="E5" s="21" t="s">
        <v>508</v>
      </c>
      <c r="F5" s="21" t="s">
        <v>509</v>
      </c>
      <c r="G5" s="21" t="s">
        <v>510</v>
      </c>
      <c r="H5" s="21" t="s">
        <v>506</v>
      </c>
      <c r="I5" s="21" t="s">
        <v>511</v>
      </c>
      <c r="J5" s="21" t="s">
        <v>512</v>
      </c>
    </row>
    <row r="6" spans="1:10" ht="16.5" customHeight="1">
      <c r="A6" s="22" t="s">
        <v>513</v>
      </c>
      <c r="B6" s="23">
        <f>SUM(C6,H6)</f>
        <v>148216</v>
      </c>
      <c r="C6" s="23">
        <f aca="true" t="shared" si="0" ref="C6:C11">SUM(D6:G6)</f>
        <v>115549</v>
      </c>
      <c r="D6" s="24">
        <v>115549</v>
      </c>
      <c r="E6" s="24">
        <v>0</v>
      </c>
      <c r="F6" s="24">
        <v>0</v>
      </c>
      <c r="G6" s="24">
        <v>0</v>
      </c>
      <c r="H6" s="23">
        <f>SUM(I6:J6)</f>
        <v>32667</v>
      </c>
      <c r="I6" s="24">
        <v>32667</v>
      </c>
      <c r="J6" s="24">
        <v>0</v>
      </c>
    </row>
    <row r="7" spans="1:10" ht="16.5" customHeight="1">
      <c r="A7" s="22" t="s">
        <v>514</v>
      </c>
      <c r="B7" s="23">
        <f aca="true" t="shared" si="1" ref="B7:B11">C7+H7</f>
        <v>179616</v>
      </c>
      <c r="C7" s="25">
        <v>132249</v>
      </c>
      <c r="D7" s="26"/>
      <c r="E7" s="26"/>
      <c r="F7" s="26"/>
      <c r="G7" s="26"/>
      <c r="H7" s="25">
        <v>47367</v>
      </c>
      <c r="I7" s="26"/>
      <c r="J7" s="26"/>
    </row>
    <row r="8" spans="1:10" ht="16.5" customHeight="1">
      <c r="A8" s="22" t="s">
        <v>515</v>
      </c>
      <c r="B8" s="23">
        <f t="shared" si="1"/>
        <v>58302</v>
      </c>
      <c r="C8" s="23">
        <f>SUM(D8:F8)</f>
        <v>43602</v>
      </c>
      <c r="D8" s="25">
        <v>33702</v>
      </c>
      <c r="E8" s="25">
        <v>0</v>
      </c>
      <c r="F8" s="25">
        <v>9900</v>
      </c>
      <c r="G8" s="26"/>
      <c r="H8" s="23">
        <f>I8</f>
        <v>14700</v>
      </c>
      <c r="I8" s="25">
        <v>14700</v>
      </c>
      <c r="J8" s="26"/>
    </row>
    <row r="9" spans="1:10" ht="16.5" customHeight="1">
      <c r="A9" s="22" t="s">
        <v>516</v>
      </c>
      <c r="B9" s="23">
        <f t="shared" si="1"/>
        <v>26903</v>
      </c>
      <c r="C9" s="23">
        <f t="shared" si="0"/>
        <v>26903</v>
      </c>
      <c r="D9" s="25">
        <v>26903</v>
      </c>
      <c r="E9" s="25">
        <v>0</v>
      </c>
      <c r="F9" s="25">
        <v>0</v>
      </c>
      <c r="G9" s="25">
        <v>0</v>
      </c>
      <c r="H9" s="23">
        <f>J9+I9</f>
        <v>0</v>
      </c>
      <c r="I9" s="25">
        <v>0</v>
      </c>
      <c r="J9" s="25">
        <v>0</v>
      </c>
    </row>
    <row r="10" spans="1:10" ht="16.5" customHeight="1">
      <c r="A10" s="22" t="s">
        <v>517</v>
      </c>
      <c r="B10" s="23">
        <f t="shared" si="1"/>
        <v>0</v>
      </c>
      <c r="C10" s="23">
        <f t="shared" si="0"/>
        <v>0</v>
      </c>
      <c r="D10" s="25">
        <v>0</v>
      </c>
      <c r="E10" s="25">
        <v>0</v>
      </c>
      <c r="F10" s="25">
        <v>0</v>
      </c>
      <c r="G10" s="25">
        <v>0</v>
      </c>
      <c r="H10" s="23">
        <f>I10+J10</f>
        <v>0</v>
      </c>
      <c r="I10" s="25">
        <v>0</v>
      </c>
      <c r="J10" s="25">
        <v>0</v>
      </c>
    </row>
    <row r="11" spans="1:10" ht="16.5" customHeight="1">
      <c r="A11" s="22" t="s">
        <v>518</v>
      </c>
      <c r="B11" s="23">
        <f t="shared" si="1"/>
        <v>179615</v>
      </c>
      <c r="C11" s="23">
        <f t="shared" si="0"/>
        <v>132248</v>
      </c>
      <c r="D11" s="23">
        <f aca="true" t="shared" si="2" ref="D11:F11">D6+D8-D9-D10</f>
        <v>122348</v>
      </c>
      <c r="E11" s="23">
        <f t="shared" si="2"/>
        <v>0</v>
      </c>
      <c r="F11" s="23">
        <f t="shared" si="2"/>
        <v>9900</v>
      </c>
      <c r="G11" s="23">
        <f>G6-G9-G10</f>
        <v>0</v>
      </c>
      <c r="H11" s="23">
        <f>SUM(I11:J11)</f>
        <v>47367</v>
      </c>
      <c r="I11" s="23">
        <f>I8+I6-I9-I10</f>
        <v>47367</v>
      </c>
      <c r="J11" s="23">
        <f>J6-J9-J10</f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1" width="7.25390625" style="1" customWidth="1"/>
    <col min="2" max="2" width="14.875" style="1" customWidth="1"/>
    <col min="3" max="3" width="12.75390625" style="1" customWidth="1"/>
    <col min="4" max="4" width="28.50390625" style="1" customWidth="1"/>
    <col min="5" max="5" width="9.875" style="1" customWidth="1"/>
    <col min="6" max="8" width="9.00390625" style="1" customWidth="1"/>
    <col min="9" max="9" width="10.625" style="1" customWidth="1"/>
    <col min="10" max="10" width="10.75390625" style="1" customWidth="1"/>
    <col min="11" max="16384" width="9.00390625" style="1" customWidth="1"/>
  </cols>
  <sheetData>
    <row r="1" spans="1:11" s="1" customFormat="1" ht="57.75" customHeight="1">
      <c r="A1" s="5" t="s">
        <v>519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2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4.25">
      <c r="A3" s="7" t="s">
        <v>520</v>
      </c>
      <c r="B3" s="7" t="s">
        <v>521</v>
      </c>
      <c r="C3" s="7" t="s">
        <v>522</v>
      </c>
      <c r="D3" s="7" t="s">
        <v>523</v>
      </c>
      <c r="E3" s="7" t="s">
        <v>524</v>
      </c>
      <c r="F3" s="7"/>
      <c r="G3" s="7"/>
      <c r="H3" s="7" t="s">
        <v>525</v>
      </c>
      <c r="I3" s="7"/>
      <c r="J3" s="7" t="s">
        <v>526</v>
      </c>
      <c r="K3" s="7" t="s">
        <v>69</v>
      </c>
    </row>
    <row r="4" spans="1:11" s="1" customFormat="1" ht="33.75" customHeight="1">
      <c r="A4" s="7"/>
      <c r="B4" s="7"/>
      <c r="C4" s="7"/>
      <c r="D4" s="7"/>
      <c r="E4" s="7" t="s">
        <v>54</v>
      </c>
      <c r="F4" s="7" t="s">
        <v>527</v>
      </c>
      <c r="G4" s="7" t="s">
        <v>528</v>
      </c>
      <c r="H4" s="7" t="s">
        <v>529</v>
      </c>
      <c r="I4" s="13" t="s">
        <v>530</v>
      </c>
      <c r="J4" s="7"/>
      <c r="K4" s="7"/>
    </row>
    <row r="5" spans="1:11" s="2" customFormat="1" ht="36" customHeight="1">
      <c r="A5" s="7">
        <v>1</v>
      </c>
      <c r="B5" s="7" t="s">
        <v>531</v>
      </c>
      <c r="C5" s="7" t="s">
        <v>532</v>
      </c>
      <c r="D5" s="7" t="s">
        <v>533</v>
      </c>
      <c r="E5" s="7">
        <v>32</v>
      </c>
      <c r="F5" s="7">
        <v>9</v>
      </c>
      <c r="G5" s="7">
        <v>22</v>
      </c>
      <c r="H5" s="7">
        <v>40</v>
      </c>
      <c r="I5" s="7">
        <v>141</v>
      </c>
      <c r="J5" s="7" t="s">
        <v>534</v>
      </c>
      <c r="K5" s="7"/>
    </row>
    <row r="6" spans="1:11" s="2" customFormat="1" ht="36" customHeight="1">
      <c r="A6" s="7">
        <f aca="true" t="shared" si="0" ref="A6:A60">A5+1</f>
        <v>2</v>
      </c>
      <c r="B6" s="7" t="s">
        <v>535</v>
      </c>
      <c r="C6" s="7" t="s">
        <v>532</v>
      </c>
      <c r="D6" s="7" t="s">
        <v>536</v>
      </c>
      <c r="E6" s="7">
        <v>15</v>
      </c>
      <c r="F6" s="7">
        <v>10</v>
      </c>
      <c r="G6" s="7">
        <v>5</v>
      </c>
      <c r="H6" s="7">
        <v>10</v>
      </c>
      <c r="I6" s="7">
        <v>36</v>
      </c>
      <c r="J6" s="7" t="s">
        <v>534</v>
      </c>
      <c r="K6" s="7"/>
    </row>
    <row r="7" spans="1:11" s="2" customFormat="1" ht="36" customHeight="1">
      <c r="A7" s="7">
        <f t="shared" si="0"/>
        <v>3</v>
      </c>
      <c r="B7" s="7" t="s">
        <v>537</v>
      </c>
      <c r="C7" s="7" t="s">
        <v>532</v>
      </c>
      <c r="D7" s="7" t="s">
        <v>538</v>
      </c>
      <c r="E7" s="7">
        <v>10</v>
      </c>
      <c r="F7" s="7">
        <v>7</v>
      </c>
      <c r="G7" s="7">
        <v>3</v>
      </c>
      <c r="H7" s="7">
        <v>6</v>
      </c>
      <c r="I7" s="7">
        <v>18</v>
      </c>
      <c r="J7" s="7" t="s">
        <v>534</v>
      </c>
      <c r="K7" s="8"/>
    </row>
    <row r="8" spans="1:11" s="2" customFormat="1" ht="36" customHeight="1">
      <c r="A8" s="7">
        <f t="shared" si="0"/>
        <v>4</v>
      </c>
      <c r="B8" s="7" t="s">
        <v>539</v>
      </c>
      <c r="C8" s="7" t="s">
        <v>532</v>
      </c>
      <c r="D8" s="7" t="s">
        <v>540</v>
      </c>
      <c r="E8" s="7">
        <v>6</v>
      </c>
      <c r="F8" s="7">
        <v>5</v>
      </c>
      <c r="G8" s="7">
        <v>1</v>
      </c>
      <c r="H8" s="7">
        <v>65</v>
      </c>
      <c r="I8" s="7">
        <v>287</v>
      </c>
      <c r="J8" s="7" t="s">
        <v>534</v>
      </c>
      <c r="K8" s="7"/>
    </row>
    <row r="9" spans="1:11" s="2" customFormat="1" ht="36" customHeight="1">
      <c r="A9" s="7">
        <f t="shared" si="0"/>
        <v>5</v>
      </c>
      <c r="B9" s="7" t="s">
        <v>541</v>
      </c>
      <c r="C9" s="7" t="s">
        <v>532</v>
      </c>
      <c r="D9" s="7" t="s">
        <v>542</v>
      </c>
      <c r="E9" s="7">
        <v>11</v>
      </c>
      <c r="F9" s="7">
        <v>8</v>
      </c>
      <c r="G9" s="7">
        <v>3</v>
      </c>
      <c r="H9" s="7">
        <v>26</v>
      </c>
      <c r="I9" s="7">
        <v>94</v>
      </c>
      <c r="J9" s="7" t="s">
        <v>534</v>
      </c>
      <c r="K9" s="7"/>
    </row>
    <row r="10" spans="1:11" s="2" customFormat="1" ht="36" customHeight="1">
      <c r="A10" s="7">
        <f t="shared" si="0"/>
        <v>6</v>
      </c>
      <c r="B10" s="7" t="s">
        <v>543</v>
      </c>
      <c r="C10" s="7" t="s">
        <v>532</v>
      </c>
      <c r="D10" s="7" t="s">
        <v>544</v>
      </c>
      <c r="E10" s="7">
        <v>16</v>
      </c>
      <c r="F10" s="7">
        <v>10</v>
      </c>
      <c r="G10" s="7">
        <v>6</v>
      </c>
      <c r="H10" s="7">
        <v>29</v>
      </c>
      <c r="I10" s="7">
        <v>124</v>
      </c>
      <c r="J10" s="7" t="s">
        <v>534</v>
      </c>
      <c r="K10" s="7"/>
    </row>
    <row r="11" spans="1:11" s="2" customFormat="1" ht="36" customHeight="1">
      <c r="A11" s="7">
        <f t="shared" si="0"/>
        <v>7</v>
      </c>
      <c r="B11" s="7" t="s">
        <v>545</v>
      </c>
      <c r="C11" s="7" t="s">
        <v>532</v>
      </c>
      <c r="D11" s="7" t="s">
        <v>546</v>
      </c>
      <c r="E11" s="7">
        <v>15</v>
      </c>
      <c r="F11" s="7">
        <v>10</v>
      </c>
      <c r="G11" s="7">
        <v>5</v>
      </c>
      <c r="H11" s="7">
        <v>12</v>
      </c>
      <c r="I11" s="7">
        <v>45</v>
      </c>
      <c r="J11" s="7" t="s">
        <v>534</v>
      </c>
      <c r="K11" s="7"/>
    </row>
    <row r="12" spans="1:11" s="2" customFormat="1" ht="36" customHeight="1">
      <c r="A12" s="7">
        <f t="shared" si="0"/>
        <v>8</v>
      </c>
      <c r="B12" s="7" t="s">
        <v>547</v>
      </c>
      <c r="C12" s="7" t="s">
        <v>532</v>
      </c>
      <c r="D12" s="7" t="s">
        <v>548</v>
      </c>
      <c r="E12" s="7">
        <v>12</v>
      </c>
      <c r="F12" s="7">
        <v>8</v>
      </c>
      <c r="G12" s="7">
        <v>4</v>
      </c>
      <c r="H12" s="7">
        <v>77</v>
      </c>
      <c r="I12" s="7">
        <v>290</v>
      </c>
      <c r="J12" s="7" t="s">
        <v>534</v>
      </c>
      <c r="K12" s="7"/>
    </row>
    <row r="13" spans="1:11" s="2" customFormat="1" ht="36" customHeight="1">
      <c r="A13" s="7">
        <f t="shared" si="0"/>
        <v>9</v>
      </c>
      <c r="B13" s="7" t="s">
        <v>549</v>
      </c>
      <c r="C13" s="7" t="s">
        <v>532</v>
      </c>
      <c r="D13" s="7" t="s">
        <v>550</v>
      </c>
      <c r="E13" s="7">
        <v>14</v>
      </c>
      <c r="F13" s="7">
        <v>10</v>
      </c>
      <c r="G13" s="7">
        <v>4</v>
      </c>
      <c r="H13" s="7">
        <v>26</v>
      </c>
      <c r="I13" s="7">
        <v>123</v>
      </c>
      <c r="J13" s="7" t="s">
        <v>534</v>
      </c>
      <c r="K13" s="7"/>
    </row>
    <row r="14" spans="1:11" s="2" customFormat="1" ht="36" customHeight="1">
      <c r="A14" s="7">
        <f t="shared" si="0"/>
        <v>10</v>
      </c>
      <c r="B14" s="7" t="s">
        <v>551</v>
      </c>
      <c r="C14" s="7" t="s">
        <v>532</v>
      </c>
      <c r="D14" s="7" t="s">
        <v>552</v>
      </c>
      <c r="E14" s="7">
        <v>13</v>
      </c>
      <c r="F14" s="7">
        <v>10</v>
      </c>
      <c r="G14" s="7">
        <v>3</v>
      </c>
      <c r="H14" s="7">
        <v>42</v>
      </c>
      <c r="I14" s="7">
        <v>160</v>
      </c>
      <c r="J14" s="7" t="s">
        <v>534</v>
      </c>
      <c r="K14" s="7"/>
    </row>
    <row r="15" spans="1:11" s="2" customFormat="1" ht="36" customHeight="1">
      <c r="A15" s="7">
        <f t="shared" si="0"/>
        <v>11</v>
      </c>
      <c r="B15" s="7" t="s">
        <v>553</v>
      </c>
      <c r="C15" s="7" t="s">
        <v>532</v>
      </c>
      <c r="D15" s="7" t="s">
        <v>554</v>
      </c>
      <c r="E15" s="7">
        <v>12</v>
      </c>
      <c r="F15" s="7">
        <v>10</v>
      </c>
      <c r="G15" s="7">
        <v>2</v>
      </c>
      <c r="H15" s="7">
        <v>30</v>
      </c>
      <c r="I15" s="7" t="s">
        <v>555</v>
      </c>
      <c r="J15" s="7" t="s">
        <v>534</v>
      </c>
      <c r="K15" s="7"/>
    </row>
    <row r="16" spans="1:11" s="1" customFormat="1" ht="36" customHeight="1">
      <c r="A16" s="7">
        <f t="shared" si="0"/>
        <v>12</v>
      </c>
      <c r="B16" s="7" t="s">
        <v>556</v>
      </c>
      <c r="C16" s="7" t="s">
        <v>532</v>
      </c>
      <c r="D16" s="7" t="s">
        <v>557</v>
      </c>
      <c r="E16" s="7">
        <f aca="true" t="shared" si="1" ref="E16:E39">F16+G16</f>
        <v>23.9</v>
      </c>
      <c r="F16" s="7">
        <v>9.9</v>
      </c>
      <c r="G16" s="7">
        <v>14</v>
      </c>
      <c r="H16" s="7">
        <v>15</v>
      </c>
      <c r="I16" s="7">
        <v>46</v>
      </c>
      <c r="J16" s="7" t="s">
        <v>558</v>
      </c>
      <c r="K16" s="7"/>
    </row>
    <row r="17" spans="1:11" s="1" customFormat="1" ht="36" customHeight="1">
      <c r="A17" s="7">
        <f t="shared" si="0"/>
        <v>13</v>
      </c>
      <c r="B17" s="7" t="s">
        <v>559</v>
      </c>
      <c r="C17" s="7" t="s">
        <v>532</v>
      </c>
      <c r="D17" s="7" t="s">
        <v>560</v>
      </c>
      <c r="E17" s="7">
        <f t="shared" si="1"/>
        <v>5.2</v>
      </c>
      <c r="F17" s="7">
        <v>4.2</v>
      </c>
      <c r="G17" s="7">
        <v>1</v>
      </c>
      <c r="H17" s="7">
        <v>13</v>
      </c>
      <c r="I17" s="7">
        <v>32</v>
      </c>
      <c r="J17" s="7" t="s">
        <v>558</v>
      </c>
      <c r="K17" s="7"/>
    </row>
    <row r="18" spans="1:11" s="1" customFormat="1" ht="36" customHeight="1">
      <c r="A18" s="7">
        <f t="shared" si="0"/>
        <v>14</v>
      </c>
      <c r="B18" s="7" t="s">
        <v>559</v>
      </c>
      <c r="C18" s="7" t="s">
        <v>532</v>
      </c>
      <c r="D18" s="7" t="s">
        <v>561</v>
      </c>
      <c r="E18" s="7">
        <f t="shared" si="1"/>
        <v>9.5</v>
      </c>
      <c r="F18" s="7">
        <v>4.5</v>
      </c>
      <c r="G18" s="7">
        <v>5</v>
      </c>
      <c r="H18" s="7">
        <v>49</v>
      </c>
      <c r="I18" s="7">
        <v>228</v>
      </c>
      <c r="J18" s="7" t="s">
        <v>558</v>
      </c>
      <c r="K18" s="7"/>
    </row>
    <row r="19" spans="1:11" s="1" customFormat="1" ht="36" customHeight="1">
      <c r="A19" s="7">
        <f t="shared" si="0"/>
        <v>15</v>
      </c>
      <c r="B19" s="7" t="s">
        <v>562</v>
      </c>
      <c r="C19" s="7" t="s">
        <v>532</v>
      </c>
      <c r="D19" s="7" t="s">
        <v>563</v>
      </c>
      <c r="E19" s="7">
        <f t="shared" si="1"/>
        <v>23</v>
      </c>
      <c r="F19" s="7">
        <v>9</v>
      </c>
      <c r="G19" s="7">
        <v>14</v>
      </c>
      <c r="H19" s="7">
        <v>54</v>
      </c>
      <c r="I19" s="7">
        <v>246</v>
      </c>
      <c r="J19" s="7" t="s">
        <v>558</v>
      </c>
      <c r="K19" s="7"/>
    </row>
    <row r="20" spans="1:11" s="1" customFormat="1" ht="36" customHeight="1">
      <c r="A20" s="7">
        <f t="shared" si="0"/>
        <v>16</v>
      </c>
      <c r="B20" s="7" t="s">
        <v>564</v>
      </c>
      <c r="C20" s="7" t="s">
        <v>532</v>
      </c>
      <c r="D20" s="7" t="s">
        <v>565</v>
      </c>
      <c r="E20" s="7">
        <f t="shared" si="1"/>
        <v>19</v>
      </c>
      <c r="F20" s="7">
        <v>3</v>
      </c>
      <c r="G20" s="7">
        <v>16</v>
      </c>
      <c r="H20" s="7">
        <v>54</v>
      </c>
      <c r="I20" s="7">
        <v>224</v>
      </c>
      <c r="J20" s="7" t="s">
        <v>558</v>
      </c>
      <c r="K20" s="7"/>
    </row>
    <row r="21" spans="1:11" s="1" customFormat="1" ht="36" customHeight="1">
      <c r="A21" s="7">
        <f t="shared" si="0"/>
        <v>17</v>
      </c>
      <c r="B21" s="7" t="s">
        <v>566</v>
      </c>
      <c r="C21" s="7" t="s">
        <v>532</v>
      </c>
      <c r="D21" s="7" t="s">
        <v>567</v>
      </c>
      <c r="E21" s="7">
        <f t="shared" si="1"/>
        <v>5.1</v>
      </c>
      <c r="F21" s="7">
        <v>5.1</v>
      </c>
      <c r="G21" s="7">
        <v>0</v>
      </c>
      <c r="H21" s="7">
        <v>65</v>
      </c>
      <c r="I21" s="7">
        <v>268</v>
      </c>
      <c r="J21" s="7" t="s">
        <v>558</v>
      </c>
      <c r="K21" s="7"/>
    </row>
    <row r="22" spans="1:11" s="1" customFormat="1" ht="36" customHeight="1">
      <c r="A22" s="7">
        <f t="shared" si="0"/>
        <v>18</v>
      </c>
      <c r="B22" s="7" t="s">
        <v>568</v>
      </c>
      <c r="C22" s="7" t="s">
        <v>532</v>
      </c>
      <c r="D22" s="7" t="s">
        <v>569</v>
      </c>
      <c r="E22" s="7">
        <f t="shared" si="1"/>
        <v>4.5</v>
      </c>
      <c r="F22" s="7">
        <v>3</v>
      </c>
      <c r="G22" s="7">
        <v>1.5</v>
      </c>
      <c r="H22" s="7">
        <v>74</v>
      </c>
      <c r="I22" s="7">
        <v>328</v>
      </c>
      <c r="J22" s="7" t="s">
        <v>558</v>
      </c>
      <c r="K22" s="7"/>
    </row>
    <row r="23" spans="1:11" s="1" customFormat="1" ht="36" customHeight="1">
      <c r="A23" s="7">
        <f t="shared" si="0"/>
        <v>19</v>
      </c>
      <c r="B23" s="7" t="s">
        <v>568</v>
      </c>
      <c r="C23" s="7" t="s">
        <v>532</v>
      </c>
      <c r="D23" s="7" t="s">
        <v>570</v>
      </c>
      <c r="E23" s="7">
        <f t="shared" si="1"/>
        <v>7.5</v>
      </c>
      <c r="F23" s="7">
        <v>6.5</v>
      </c>
      <c r="G23" s="7">
        <v>1</v>
      </c>
      <c r="H23" s="7">
        <v>74</v>
      </c>
      <c r="I23" s="7">
        <v>328</v>
      </c>
      <c r="J23" s="7" t="s">
        <v>558</v>
      </c>
      <c r="K23" s="7"/>
    </row>
    <row r="24" spans="1:11" s="1" customFormat="1" ht="36" customHeight="1">
      <c r="A24" s="7">
        <f t="shared" si="0"/>
        <v>20</v>
      </c>
      <c r="B24" s="7" t="s">
        <v>571</v>
      </c>
      <c r="C24" s="7" t="s">
        <v>532</v>
      </c>
      <c r="D24" s="7" t="s">
        <v>572</v>
      </c>
      <c r="E24" s="7">
        <f t="shared" si="1"/>
        <v>10.5</v>
      </c>
      <c r="F24" s="7">
        <v>7.5</v>
      </c>
      <c r="G24" s="7">
        <v>3</v>
      </c>
      <c r="H24" s="7">
        <v>40</v>
      </c>
      <c r="I24" s="7">
        <v>169</v>
      </c>
      <c r="J24" s="7" t="s">
        <v>558</v>
      </c>
      <c r="K24" s="7"/>
    </row>
    <row r="25" spans="1:11" s="1" customFormat="1" ht="36" customHeight="1">
      <c r="A25" s="7">
        <f t="shared" si="0"/>
        <v>21</v>
      </c>
      <c r="B25" s="7" t="s">
        <v>573</v>
      </c>
      <c r="C25" s="7" t="s">
        <v>532</v>
      </c>
      <c r="D25" s="7" t="s">
        <v>574</v>
      </c>
      <c r="E25" s="7">
        <f t="shared" si="1"/>
        <v>13</v>
      </c>
      <c r="F25" s="7">
        <v>8</v>
      </c>
      <c r="G25" s="7">
        <v>5</v>
      </c>
      <c r="H25" s="7">
        <v>52</v>
      </c>
      <c r="I25" s="7">
        <v>250</v>
      </c>
      <c r="J25" s="7" t="s">
        <v>558</v>
      </c>
      <c r="K25" s="7"/>
    </row>
    <row r="26" spans="1:11" s="3" customFormat="1" ht="36" customHeight="1">
      <c r="A26" s="8">
        <f t="shared" si="0"/>
        <v>22</v>
      </c>
      <c r="B26" s="8" t="s">
        <v>575</v>
      </c>
      <c r="C26" s="8" t="s">
        <v>532</v>
      </c>
      <c r="D26" s="8" t="s">
        <v>576</v>
      </c>
      <c r="E26" s="8">
        <f t="shared" si="1"/>
        <v>10.6</v>
      </c>
      <c r="F26" s="8">
        <v>8.6</v>
      </c>
      <c r="G26" s="8">
        <v>2</v>
      </c>
      <c r="H26" s="8">
        <v>22</v>
      </c>
      <c r="I26" s="8">
        <v>110</v>
      </c>
      <c r="J26" s="8" t="s">
        <v>558</v>
      </c>
      <c r="K26" s="8"/>
    </row>
    <row r="27" spans="1:11" s="1" customFormat="1" ht="36" customHeight="1">
      <c r="A27" s="7">
        <f t="shared" si="0"/>
        <v>23</v>
      </c>
      <c r="B27" s="7" t="s">
        <v>577</v>
      </c>
      <c r="C27" s="7" t="s">
        <v>532</v>
      </c>
      <c r="D27" s="7" t="s">
        <v>578</v>
      </c>
      <c r="E27" s="7">
        <f t="shared" si="1"/>
        <v>30</v>
      </c>
      <c r="F27" s="7">
        <v>18</v>
      </c>
      <c r="G27" s="7">
        <v>12</v>
      </c>
      <c r="H27" s="7">
        <v>33</v>
      </c>
      <c r="I27" s="7">
        <v>128</v>
      </c>
      <c r="J27" s="7" t="s">
        <v>558</v>
      </c>
      <c r="K27" s="7"/>
    </row>
    <row r="28" spans="1:11" s="1" customFormat="1" ht="36" customHeight="1">
      <c r="A28" s="7">
        <f t="shared" si="0"/>
        <v>24</v>
      </c>
      <c r="B28" s="7" t="s">
        <v>579</v>
      </c>
      <c r="C28" s="7" t="s">
        <v>532</v>
      </c>
      <c r="D28" s="7" t="s">
        <v>580</v>
      </c>
      <c r="E28" s="7">
        <f t="shared" si="1"/>
        <v>25</v>
      </c>
      <c r="F28" s="7">
        <v>15</v>
      </c>
      <c r="G28" s="7">
        <v>10</v>
      </c>
      <c r="H28" s="7">
        <v>45</v>
      </c>
      <c r="I28" s="7">
        <v>180</v>
      </c>
      <c r="J28" s="7" t="s">
        <v>558</v>
      </c>
      <c r="K28" s="7"/>
    </row>
    <row r="29" spans="1:11" s="1" customFormat="1" ht="36" customHeight="1">
      <c r="A29" s="7">
        <f t="shared" si="0"/>
        <v>25</v>
      </c>
      <c r="B29" s="7" t="s">
        <v>581</v>
      </c>
      <c r="C29" s="7" t="s">
        <v>532</v>
      </c>
      <c r="D29" s="7" t="s">
        <v>582</v>
      </c>
      <c r="E29" s="7">
        <f t="shared" si="1"/>
        <v>6.5</v>
      </c>
      <c r="F29" s="7">
        <v>2.5</v>
      </c>
      <c r="G29" s="7">
        <v>4</v>
      </c>
      <c r="H29" s="7">
        <v>23</v>
      </c>
      <c r="I29" s="7">
        <v>102</v>
      </c>
      <c r="J29" s="7" t="s">
        <v>558</v>
      </c>
      <c r="K29" s="7"/>
    </row>
    <row r="30" spans="1:11" s="1" customFormat="1" ht="36" customHeight="1">
      <c r="A30" s="7">
        <f t="shared" si="0"/>
        <v>26</v>
      </c>
      <c r="B30" s="7" t="s">
        <v>583</v>
      </c>
      <c r="C30" s="7" t="s">
        <v>532</v>
      </c>
      <c r="D30" s="7" t="s">
        <v>584</v>
      </c>
      <c r="E30" s="7">
        <f t="shared" si="1"/>
        <v>13</v>
      </c>
      <c r="F30" s="7">
        <v>3</v>
      </c>
      <c r="G30" s="7">
        <v>10</v>
      </c>
      <c r="H30" s="7">
        <v>34</v>
      </c>
      <c r="I30" s="7">
        <v>172</v>
      </c>
      <c r="J30" s="7" t="s">
        <v>558</v>
      </c>
      <c r="K30" s="7"/>
    </row>
    <row r="31" spans="1:11" s="1" customFormat="1" ht="36" customHeight="1">
      <c r="A31" s="7">
        <f t="shared" si="0"/>
        <v>27</v>
      </c>
      <c r="B31" s="7" t="s">
        <v>585</v>
      </c>
      <c r="C31" s="7" t="s">
        <v>532</v>
      </c>
      <c r="D31" s="7" t="s">
        <v>586</v>
      </c>
      <c r="E31" s="7">
        <f t="shared" si="1"/>
        <v>6.2</v>
      </c>
      <c r="F31" s="7">
        <v>4.2</v>
      </c>
      <c r="G31" s="7">
        <v>2</v>
      </c>
      <c r="H31" s="7">
        <v>6</v>
      </c>
      <c r="I31" s="7">
        <v>30</v>
      </c>
      <c r="J31" s="7" t="s">
        <v>558</v>
      </c>
      <c r="K31" s="7"/>
    </row>
    <row r="32" spans="1:11" s="1" customFormat="1" ht="36" customHeight="1">
      <c r="A32" s="7">
        <f t="shared" si="0"/>
        <v>28</v>
      </c>
      <c r="B32" s="7" t="s">
        <v>587</v>
      </c>
      <c r="C32" s="7" t="s">
        <v>532</v>
      </c>
      <c r="D32" s="7" t="s">
        <v>588</v>
      </c>
      <c r="E32" s="7">
        <f t="shared" si="1"/>
        <v>2.8</v>
      </c>
      <c r="F32" s="7">
        <v>2.1</v>
      </c>
      <c r="G32" s="7">
        <v>0.7</v>
      </c>
      <c r="H32" s="7">
        <v>56</v>
      </c>
      <c r="I32" s="7">
        <v>267</v>
      </c>
      <c r="J32" s="7" t="s">
        <v>558</v>
      </c>
      <c r="K32" s="7"/>
    </row>
    <row r="33" spans="1:11" s="1" customFormat="1" ht="36" customHeight="1">
      <c r="A33" s="7">
        <f t="shared" si="0"/>
        <v>29</v>
      </c>
      <c r="B33" s="7" t="s">
        <v>589</v>
      </c>
      <c r="C33" s="7" t="s">
        <v>532</v>
      </c>
      <c r="D33" s="7" t="s">
        <v>590</v>
      </c>
      <c r="E33" s="7">
        <f t="shared" si="1"/>
        <v>20.1</v>
      </c>
      <c r="F33" s="7">
        <v>15</v>
      </c>
      <c r="G33" s="7">
        <v>5.1</v>
      </c>
      <c r="H33" s="7">
        <v>98</v>
      </c>
      <c r="I33" s="7">
        <v>465</v>
      </c>
      <c r="J33" s="7" t="s">
        <v>558</v>
      </c>
      <c r="K33" s="7"/>
    </row>
    <row r="34" spans="1:11" s="1" customFormat="1" ht="36" customHeight="1">
      <c r="A34" s="7">
        <f t="shared" si="0"/>
        <v>30</v>
      </c>
      <c r="B34" s="7" t="s">
        <v>591</v>
      </c>
      <c r="C34" s="7" t="s">
        <v>532</v>
      </c>
      <c r="D34" s="7" t="s">
        <v>592</v>
      </c>
      <c r="E34" s="7">
        <f t="shared" si="1"/>
        <v>24</v>
      </c>
      <c r="F34" s="7">
        <v>18</v>
      </c>
      <c r="G34" s="7">
        <v>6</v>
      </c>
      <c r="H34" s="7">
        <v>61</v>
      </c>
      <c r="I34" s="7">
        <v>297</v>
      </c>
      <c r="J34" s="7" t="s">
        <v>558</v>
      </c>
      <c r="K34" s="7"/>
    </row>
    <row r="35" spans="1:11" s="1" customFormat="1" ht="36" customHeight="1">
      <c r="A35" s="7">
        <f t="shared" si="0"/>
        <v>31</v>
      </c>
      <c r="B35" s="7" t="s">
        <v>593</v>
      </c>
      <c r="C35" s="7" t="s">
        <v>532</v>
      </c>
      <c r="D35" s="7" t="s">
        <v>594</v>
      </c>
      <c r="E35" s="7">
        <f t="shared" si="1"/>
        <v>13</v>
      </c>
      <c r="F35" s="7">
        <v>5</v>
      </c>
      <c r="G35" s="7">
        <v>8</v>
      </c>
      <c r="H35" s="7">
        <v>22</v>
      </c>
      <c r="I35" s="7">
        <v>89</v>
      </c>
      <c r="J35" s="7" t="s">
        <v>558</v>
      </c>
      <c r="K35" s="7"/>
    </row>
    <row r="36" spans="1:11" s="1" customFormat="1" ht="36" customHeight="1">
      <c r="A36" s="7">
        <f t="shared" si="0"/>
        <v>32</v>
      </c>
      <c r="B36" s="7" t="s">
        <v>595</v>
      </c>
      <c r="C36" s="7" t="s">
        <v>532</v>
      </c>
      <c r="D36" s="7" t="s">
        <v>596</v>
      </c>
      <c r="E36" s="7">
        <f t="shared" si="1"/>
        <v>28.7</v>
      </c>
      <c r="F36" s="7">
        <v>8.7</v>
      </c>
      <c r="G36" s="7">
        <v>20</v>
      </c>
      <c r="H36" s="7">
        <v>12</v>
      </c>
      <c r="I36" s="7">
        <v>54</v>
      </c>
      <c r="J36" s="7" t="s">
        <v>558</v>
      </c>
      <c r="K36" s="7"/>
    </row>
    <row r="37" spans="1:11" s="1" customFormat="1" ht="36" customHeight="1">
      <c r="A37" s="7">
        <f t="shared" si="0"/>
        <v>33</v>
      </c>
      <c r="B37" s="7" t="s">
        <v>597</v>
      </c>
      <c r="C37" s="7" t="s">
        <v>532</v>
      </c>
      <c r="D37" s="7" t="s">
        <v>598</v>
      </c>
      <c r="E37" s="7">
        <f t="shared" si="1"/>
        <v>15.7</v>
      </c>
      <c r="F37" s="7">
        <v>5.7</v>
      </c>
      <c r="G37" s="7">
        <v>10</v>
      </c>
      <c r="H37" s="7">
        <v>9</v>
      </c>
      <c r="I37" s="7">
        <v>36</v>
      </c>
      <c r="J37" s="7" t="s">
        <v>558</v>
      </c>
      <c r="K37" s="7"/>
    </row>
    <row r="38" spans="1:11" s="1" customFormat="1" ht="36" customHeight="1">
      <c r="A38" s="7">
        <f t="shared" si="0"/>
        <v>34</v>
      </c>
      <c r="B38" s="7" t="s">
        <v>599</v>
      </c>
      <c r="C38" s="7" t="s">
        <v>532</v>
      </c>
      <c r="D38" s="7" t="s">
        <v>600</v>
      </c>
      <c r="E38" s="7">
        <f t="shared" si="1"/>
        <v>15</v>
      </c>
      <c r="F38" s="7">
        <v>10</v>
      </c>
      <c r="G38" s="7">
        <v>5</v>
      </c>
      <c r="H38" s="7">
        <v>27</v>
      </c>
      <c r="I38" s="7">
        <v>105</v>
      </c>
      <c r="J38" s="7" t="s">
        <v>558</v>
      </c>
      <c r="K38" s="7"/>
    </row>
    <row r="39" spans="1:11" s="1" customFormat="1" ht="36" customHeight="1">
      <c r="A39" s="7">
        <f t="shared" si="0"/>
        <v>35</v>
      </c>
      <c r="B39" s="7" t="s">
        <v>601</v>
      </c>
      <c r="C39" s="7" t="s">
        <v>532</v>
      </c>
      <c r="D39" s="7" t="s">
        <v>602</v>
      </c>
      <c r="E39" s="7">
        <f t="shared" si="1"/>
        <v>6.5</v>
      </c>
      <c r="F39" s="7">
        <v>4.5</v>
      </c>
      <c r="G39" s="7">
        <v>2</v>
      </c>
      <c r="H39" s="7">
        <v>9</v>
      </c>
      <c r="I39" s="7">
        <v>40</v>
      </c>
      <c r="J39" s="7" t="s">
        <v>558</v>
      </c>
      <c r="K39" s="7"/>
    </row>
    <row r="40" spans="1:11" s="2" customFormat="1" ht="36" customHeight="1">
      <c r="A40" s="7">
        <f t="shared" si="0"/>
        <v>36</v>
      </c>
      <c r="B40" s="7" t="s">
        <v>603</v>
      </c>
      <c r="C40" s="7" t="s">
        <v>604</v>
      </c>
      <c r="D40" s="7" t="s">
        <v>605</v>
      </c>
      <c r="E40" s="7">
        <v>4</v>
      </c>
      <c r="F40" s="7">
        <v>2</v>
      </c>
      <c r="G40" s="7">
        <v>2</v>
      </c>
      <c r="H40" s="7">
        <v>5</v>
      </c>
      <c r="I40" s="7">
        <v>21</v>
      </c>
      <c r="J40" s="7" t="s">
        <v>606</v>
      </c>
      <c r="K40" s="14"/>
    </row>
    <row r="41" spans="1:11" s="2" customFormat="1" ht="36" customHeight="1">
      <c r="A41" s="7">
        <f t="shared" si="0"/>
        <v>37</v>
      </c>
      <c r="B41" s="7" t="s">
        <v>591</v>
      </c>
      <c r="C41" s="7" t="s">
        <v>604</v>
      </c>
      <c r="D41" s="7" t="s">
        <v>607</v>
      </c>
      <c r="E41" s="7">
        <v>12</v>
      </c>
      <c r="F41" s="7">
        <v>10</v>
      </c>
      <c r="G41" s="7">
        <v>2</v>
      </c>
      <c r="H41" s="7">
        <v>15</v>
      </c>
      <c r="I41" s="7">
        <v>70</v>
      </c>
      <c r="J41" s="7" t="s">
        <v>606</v>
      </c>
      <c r="K41" s="14"/>
    </row>
    <row r="42" spans="1:11" s="2" customFormat="1" ht="36" customHeight="1">
      <c r="A42" s="7">
        <f t="shared" si="0"/>
        <v>38</v>
      </c>
      <c r="B42" s="7" t="s">
        <v>608</v>
      </c>
      <c r="C42" s="7" t="s">
        <v>604</v>
      </c>
      <c r="D42" s="7" t="s">
        <v>609</v>
      </c>
      <c r="E42" s="7">
        <v>4</v>
      </c>
      <c r="F42" s="7">
        <v>3</v>
      </c>
      <c r="G42" s="7">
        <v>1</v>
      </c>
      <c r="H42" s="7">
        <v>42</v>
      </c>
      <c r="I42" s="7">
        <v>220</v>
      </c>
      <c r="J42" s="7" t="s">
        <v>606</v>
      </c>
      <c r="K42" s="14"/>
    </row>
    <row r="43" spans="1:11" s="2" customFormat="1" ht="36" customHeight="1">
      <c r="A43" s="7">
        <f t="shared" si="0"/>
        <v>39</v>
      </c>
      <c r="B43" s="7" t="s">
        <v>610</v>
      </c>
      <c r="C43" s="7" t="s">
        <v>604</v>
      </c>
      <c r="D43" s="7" t="s">
        <v>611</v>
      </c>
      <c r="E43" s="7">
        <v>50</v>
      </c>
      <c r="F43" s="7">
        <v>40</v>
      </c>
      <c r="G43" s="7">
        <v>10</v>
      </c>
      <c r="H43" s="7">
        <v>73</v>
      </c>
      <c r="I43" s="7">
        <v>289</v>
      </c>
      <c r="J43" s="7" t="s">
        <v>606</v>
      </c>
      <c r="K43" s="15"/>
    </row>
    <row r="44" spans="1:11" s="4" customFormat="1" ht="36" customHeight="1">
      <c r="A44" s="8">
        <f t="shared" si="0"/>
        <v>40</v>
      </c>
      <c r="B44" s="8" t="s">
        <v>612</v>
      </c>
      <c r="C44" s="8" t="s">
        <v>604</v>
      </c>
      <c r="D44" s="8" t="s">
        <v>613</v>
      </c>
      <c r="E44" s="8">
        <v>41</v>
      </c>
      <c r="F44" s="8">
        <v>31</v>
      </c>
      <c r="G44" s="8">
        <v>10</v>
      </c>
      <c r="H44" s="8">
        <v>174</v>
      </c>
      <c r="I44" s="8">
        <v>616</v>
      </c>
      <c r="J44" s="8" t="s">
        <v>606</v>
      </c>
      <c r="K44" s="16"/>
    </row>
    <row r="45" spans="1:11" s="2" customFormat="1" ht="36" customHeight="1">
      <c r="A45" s="7">
        <f t="shared" si="0"/>
        <v>41</v>
      </c>
      <c r="B45" s="7" t="s">
        <v>614</v>
      </c>
      <c r="C45" s="7" t="s">
        <v>604</v>
      </c>
      <c r="D45" s="7" t="s">
        <v>615</v>
      </c>
      <c r="E45" s="7">
        <v>90</v>
      </c>
      <c r="F45" s="7">
        <v>80</v>
      </c>
      <c r="G45" s="7">
        <v>10</v>
      </c>
      <c r="H45" s="7">
        <v>107</v>
      </c>
      <c r="I45" s="7">
        <v>448</v>
      </c>
      <c r="J45" s="7" t="s">
        <v>606</v>
      </c>
      <c r="K45" s="15"/>
    </row>
    <row r="46" spans="1:11" s="2" customFormat="1" ht="36" customHeight="1">
      <c r="A46" s="7">
        <f t="shared" si="0"/>
        <v>42</v>
      </c>
      <c r="B46" s="7" t="s">
        <v>616</v>
      </c>
      <c r="C46" s="7" t="s">
        <v>604</v>
      </c>
      <c r="D46" s="7" t="s">
        <v>617</v>
      </c>
      <c r="E46" s="7">
        <v>15</v>
      </c>
      <c r="F46" s="7">
        <v>13</v>
      </c>
      <c r="G46" s="7">
        <v>2</v>
      </c>
      <c r="H46" s="7">
        <v>11</v>
      </c>
      <c r="I46" s="7">
        <v>39</v>
      </c>
      <c r="J46" s="7" t="s">
        <v>606</v>
      </c>
      <c r="K46" s="14"/>
    </row>
    <row r="47" spans="1:11" s="2" customFormat="1" ht="36" customHeight="1">
      <c r="A47" s="7">
        <f t="shared" si="0"/>
        <v>43</v>
      </c>
      <c r="B47" s="7" t="s">
        <v>618</v>
      </c>
      <c r="C47" s="7" t="s">
        <v>604</v>
      </c>
      <c r="D47" s="7" t="s">
        <v>619</v>
      </c>
      <c r="E47" s="7">
        <v>20</v>
      </c>
      <c r="F47" s="7">
        <v>18</v>
      </c>
      <c r="G47" s="7">
        <v>2</v>
      </c>
      <c r="H47" s="7">
        <v>25</v>
      </c>
      <c r="I47" s="7">
        <v>81</v>
      </c>
      <c r="J47" s="7" t="s">
        <v>606</v>
      </c>
      <c r="K47" s="14"/>
    </row>
    <row r="48" spans="1:11" s="2" customFormat="1" ht="36" customHeight="1">
      <c r="A48" s="7">
        <f t="shared" si="0"/>
        <v>44</v>
      </c>
      <c r="B48" s="7" t="s">
        <v>612</v>
      </c>
      <c r="C48" s="7" t="s">
        <v>604</v>
      </c>
      <c r="D48" s="7" t="s">
        <v>620</v>
      </c>
      <c r="E48" s="7">
        <v>4</v>
      </c>
      <c r="F48" s="7">
        <v>3</v>
      </c>
      <c r="G48" s="7">
        <v>1</v>
      </c>
      <c r="H48" s="7">
        <v>18</v>
      </c>
      <c r="I48" s="7">
        <v>67</v>
      </c>
      <c r="J48" s="7" t="s">
        <v>606</v>
      </c>
      <c r="K48" s="14"/>
    </row>
    <row r="49" spans="1:11" s="2" customFormat="1" ht="36" customHeight="1">
      <c r="A49" s="7">
        <f t="shared" si="0"/>
        <v>45</v>
      </c>
      <c r="B49" s="7" t="s">
        <v>621</v>
      </c>
      <c r="C49" s="7" t="s">
        <v>604</v>
      </c>
      <c r="D49" s="7" t="s">
        <v>622</v>
      </c>
      <c r="E49" s="7">
        <v>13.39</v>
      </c>
      <c r="F49" s="7">
        <v>13.39</v>
      </c>
      <c r="G49" s="7">
        <v>0</v>
      </c>
      <c r="H49" s="7">
        <v>25</v>
      </c>
      <c r="I49" s="7">
        <v>124</v>
      </c>
      <c r="J49" s="7" t="s">
        <v>623</v>
      </c>
      <c r="K49" s="17"/>
    </row>
    <row r="50" spans="1:11" s="2" customFormat="1" ht="36" customHeight="1">
      <c r="A50" s="7">
        <f t="shared" si="0"/>
        <v>46</v>
      </c>
      <c r="B50" s="7" t="s">
        <v>624</v>
      </c>
      <c r="C50" s="7" t="s">
        <v>604</v>
      </c>
      <c r="D50" s="7" t="s">
        <v>625</v>
      </c>
      <c r="E50" s="7">
        <v>48.93</v>
      </c>
      <c r="F50" s="7">
        <v>48.62</v>
      </c>
      <c r="G50" s="7">
        <v>0</v>
      </c>
      <c r="H50" s="7">
        <v>26</v>
      </c>
      <c r="I50" s="7">
        <v>118</v>
      </c>
      <c r="J50" s="7" t="s">
        <v>623</v>
      </c>
      <c r="K50" s="17"/>
    </row>
    <row r="51" spans="1:11" s="2" customFormat="1" ht="36" customHeight="1">
      <c r="A51" s="7">
        <f t="shared" si="0"/>
        <v>47</v>
      </c>
      <c r="B51" s="7" t="s">
        <v>626</v>
      </c>
      <c r="C51" s="7" t="s">
        <v>604</v>
      </c>
      <c r="D51" s="7" t="s">
        <v>627</v>
      </c>
      <c r="E51" s="7">
        <v>50.84</v>
      </c>
      <c r="F51" s="7">
        <v>50.84</v>
      </c>
      <c r="G51" s="7">
        <v>0</v>
      </c>
      <c r="H51" s="7">
        <v>54</v>
      </c>
      <c r="I51" s="7">
        <v>250</v>
      </c>
      <c r="J51" s="7" t="s">
        <v>623</v>
      </c>
      <c r="K51" s="17"/>
    </row>
    <row r="52" spans="1:11" s="2" customFormat="1" ht="36" customHeight="1">
      <c r="A52" s="7">
        <f t="shared" si="0"/>
        <v>48</v>
      </c>
      <c r="B52" s="7" t="s">
        <v>628</v>
      </c>
      <c r="C52" s="7" t="s">
        <v>604</v>
      </c>
      <c r="D52" s="7" t="s">
        <v>629</v>
      </c>
      <c r="E52" s="7">
        <v>123.66</v>
      </c>
      <c r="F52" s="7">
        <v>63.7</v>
      </c>
      <c r="G52" s="7">
        <v>60</v>
      </c>
      <c r="H52" s="7">
        <v>26</v>
      </c>
      <c r="I52" s="7">
        <v>123</v>
      </c>
      <c r="J52" s="7" t="s">
        <v>623</v>
      </c>
      <c r="K52" s="17"/>
    </row>
    <row r="53" spans="1:11" s="2" customFormat="1" ht="36" customHeight="1">
      <c r="A53" s="7">
        <f t="shared" si="0"/>
        <v>49</v>
      </c>
      <c r="B53" s="7" t="s">
        <v>630</v>
      </c>
      <c r="C53" s="7" t="s">
        <v>604</v>
      </c>
      <c r="D53" s="7" t="s">
        <v>631</v>
      </c>
      <c r="E53" s="7">
        <v>170</v>
      </c>
      <c r="F53" s="7">
        <v>45</v>
      </c>
      <c r="G53" s="7">
        <v>125</v>
      </c>
      <c r="H53" s="7">
        <v>29</v>
      </c>
      <c r="I53" s="7">
        <v>134</v>
      </c>
      <c r="J53" s="7" t="s">
        <v>623</v>
      </c>
      <c r="K53" s="17"/>
    </row>
    <row r="54" spans="1:11" s="2" customFormat="1" ht="36" customHeight="1">
      <c r="A54" s="7">
        <f t="shared" si="0"/>
        <v>50</v>
      </c>
      <c r="B54" s="7" t="s">
        <v>632</v>
      </c>
      <c r="C54" s="7" t="s">
        <v>604</v>
      </c>
      <c r="D54" s="7" t="s">
        <v>633</v>
      </c>
      <c r="E54" s="7">
        <v>130</v>
      </c>
      <c r="F54" s="7">
        <v>130</v>
      </c>
      <c r="G54" s="7">
        <v>0</v>
      </c>
      <c r="H54" s="7">
        <v>94</v>
      </c>
      <c r="I54" s="7">
        <v>414</v>
      </c>
      <c r="J54" s="7" t="s">
        <v>623</v>
      </c>
      <c r="K54" s="17"/>
    </row>
    <row r="55" spans="1:11" s="2" customFormat="1" ht="36" customHeight="1">
      <c r="A55" s="7">
        <f t="shared" si="0"/>
        <v>51</v>
      </c>
      <c r="B55" s="7" t="s">
        <v>634</v>
      </c>
      <c r="C55" s="7" t="s">
        <v>604</v>
      </c>
      <c r="D55" s="7" t="s">
        <v>635</v>
      </c>
      <c r="E55" s="7">
        <v>55</v>
      </c>
      <c r="F55" s="7">
        <v>45</v>
      </c>
      <c r="G55" s="7">
        <v>10</v>
      </c>
      <c r="H55" s="7">
        <v>16</v>
      </c>
      <c r="I55" s="7">
        <v>54</v>
      </c>
      <c r="J55" s="7" t="s">
        <v>623</v>
      </c>
      <c r="K55" s="17"/>
    </row>
    <row r="56" spans="1:11" s="2" customFormat="1" ht="36" customHeight="1">
      <c r="A56" s="7">
        <f t="shared" si="0"/>
        <v>52</v>
      </c>
      <c r="B56" s="7" t="s">
        <v>636</v>
      </c>
      <c r="C56" s="7" t="s">
        <v>604</v>
      </c>
      <c r="D56" s="7" t="s">
        <v>637</v>
      </c>
      <c r="E56" s="7">
        <v>420</v>
      </c>
      <c r="F56" s="7">
        <v>124</v>
      </c>
      <c r="G56" s="7">
        <v>296</v>
      </c>
      <c r="H56" s="7">
        <v>23</v>
      </c>
      <c r="I56" s="7">
        <v>72</v>
      </c>
      <c r="J56" s="7" t="s">
        <v>623</v>
      </c>
      <c r="K56" s="17"/>
    </row>
    <row r="57" spans="1:11" s="2" customFormat="1" ht="36" customHeight="1">
      <c r="A57" s="7">
        <f t="shared" si="0"/>
        <v>53</v>
      </c>
      <c r="B57" s="7" t="s">
        <v>638</v>
      </c>
      <c r="C57" s="7" t="s">
        <v>604</v>
      </c>
      <c r="D57" s="7" t="s">
        <v>639</v>
      </c>
      <c r="E57" s="7">
        <v>30.1083</v>
      </c>
      <c r="F57" s="7">
        <v>30.1083</v>
      </c>
      <c r="G57" s="7">
        <v>0</v>
      </c>
      <c r="H57" s="7">
        <v>7</v>
      </c>
      <c r="I57" s="7">
        <v>30</v>
      </c>
      <c r="J57" s="7" t="s">
        <v>623</v>
      </c>
      <c r="K57" s="17"/>
    </row>
    <row r="58" spans="1:11" s="2" customFormat="1" ht="36" customHeight="1">
      <c r="A58" s="7">
        <f t="shared" si="0"/>
        <v>54</v>
      </c>
      <c r="B58" s="7" t="s">
        <v>640</v>
      </c>
      <c r="C58" s="7" t="s">
        <v>604</v>
      </c>
      <c r="D58" s="7" t="s">
        <v>641</v>
      </c>
      <c r="E58" s="7">
        <v>65.0053</v>
      </c>
      <c r="F58" s="7">
        <v>65.0053</v>
      </c>
      <c r="G58" s="7">
        <v>0</v>
      </c>
      <c r="H58" s="7">
        <v>58</v>
      </c>
      <c r="I58" s="7">
        <v>238</v>
      </c>
      <c r="J58" s="7" t="s">
        <v>623</v>
      </c>
      <c r="K58" s="17"/>
    </row>
    <row r="59" spans="1:11" s="2" customFormat="1" ht="36" customHeight="1">
      <c r="A59" s="7">
        <f t="shared" si="0"/>
        <v>55</v>
      </c>
      <c r="B59" s="7" t="s">
        <v>640</v>
      </c>
      <c r="C59" s="7" t="s">
        <v>604</v>
      </c>
      <c r="D59" s="7" t="s">
        <v>642</v>
      </c>
      <c r="E59" s="7">
        <v>53</v>
      </c>
      <c r="F59" s="7">
        <v>53</v>
      </c>
      <c r="G59" s="7">
        <v>0</v>
      </c>
      <c r="H59" s="7">
        <v>21</v>
      </c>
      <c r="I59" s="7">
        <v>90</v>
      </c>
      <c r="J59" s="7" t="s">
        <v>623</v>
      </c>
      <c r="K59" s="17"/>
    </row>
    <row r="60" spans="1:11" s="2" customFormat="1" ht="36" customHeight="1">
      <c r="A60" s="7">
        <f t="shared" si="0"/>
        <v>56</v>
      </c>
      <c r="B60" s="7" t="s">
        <v>638</v>
      </c>
      <c r="C60" s="7" t="s">
        <v>604</v>
      </c>
      <c r="D60" s="7" t="s">
        <v>643</v>
      </c>
      <c r="E60" s="7">
        <v>70.3505</v>
      </c>
      <c r="F60" s="7">
        <v>70.3505</v>
      </c>
      <c r="G60" s="7">
        <v>0</v>
      </c>
      <c r="H60" s="7">
        <v>16</v>
      </c>
      <c r="I60" s="7">
        <v>58</v>
      </c>
      <c r="J60" s="7" t="s">
        <v>623</v>
      </c>
      <c r="K60" s="17"/>
    </row>
    <row r="61" spans="1:11" s="2" customFormat="1" ht="36" customHeight="1">
      <c r="A61" s="9"/>
      <c r="B61" s="10" t="s">
        <v>54</v>
      </c>
      <c r="C61" s="9"/>
      <c r="D61" s="9"/>
      <c r="E61" s="11">
        <f aca="true" t="shared" si="2" ref="E61:G61">SUM(E5:E60)</f>
        <v>1964.5841</v>
      </c>
      <c r="F61" s="11">
        <f t="shared" si="2"/>
        <v>1217.0141</v>
      </c>
      <c r="G61" s="11">
        <f t="shared" si="2"/>
        <v>746.3</v>
      </c>
      <c r="H61" s="9"/>
      <c r="I61" s="9"/>
      <c r="J61" s="9"/>
      <c r="K61" s="9"/>
    </row>
    <row r="62" spans="1:11" s="1" customFormat="1" ht="53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</sheetData>
  <sheetProtection/>
  <protectedRanges>
    <protectedRange sqref="B11:B12" name="区域1_23_4_1_1"/>
  </protectedRanges>
  <mergeCells count="11">
    <mergeCell ref="A1:K1"/>
    <mergeCell ref="A2:K2"/>
    <mergeCell ref="E3:G3"/>
    <mergeCell ref="H3:I3"/>
    <mergeCell ref="A62:K62"/>
    <mergeCell ref="A3:A4"/>
    <mergeCell ref="B3:B4"/>
    <mergeCell ref="C3:C4"/>
    <mergeCell ref="D3:D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X284"/>
  <sheetViews>
    <sheetView showZeros="0" zoomScaleSheetLayoutView="100" workbookViewId="0" topLeftCell="A1">
      <pane xSplit="1" ySplit="4" topLeftCell="B5" activePane="bottomRight" state="frozen"/>
      <selection pane="bottomRight" activeCell="T6" sqref="T6"/>
    </sheetView>
  </sheetViews>
  <sheetFormatPr defaultColWidth="9.00390625" defaultRowHeight="14.25"/>
  <cols>
    <col min="1" max="1" width="34.00390625" style="128" customWidth="1"/>
    <col min="2" max="2" width="10.75390625" style="128" customWidth="1"/>
    <col min="3" max="3" width="13.625" style="129" customWidth="1"/>
    <col min="4" max="4" width="13.625" style="130" customWidth="1"/>
    <col min="5" max="7" width="13.125" style="130" hidden="1" customWidth="1"/>
    <col min="8" max="9" width="10.375" style="131" hidden="1" customWidth="1"/>
    <col min="10" max="10" width="11.25390625" style="131" hidden="1" customWidth="1"/>
    <col min="11" max="11" width="13.125" style="131" hidden="1" customWidth="1"/>
    <col min="12" max="12" width="9.125" style="131" hidden="1" customWidth="1"/>
    <col min="13" max="14" width="11.375" style="131" hidden="1" customWidth="1"/>
    <col min="15" max="15" width="10.875" style="131" hidden="1" customWidth="1"/>
    <col min="16" max="16" width="12.25390625" style="131" hidden="1" customWidth="1"/>
    <col min="17" max="17" width="14.25390625" style="130" customWidth="1"/>
    <col min="18" max="18" width="14.00390625" style="129" customWidth="1"/>
    <col min="19" max="19" width="12.50390625" style="131" customWidth="1"/>
    <col min="20" max="21" width="12.25390625" style="131" customWidth="1"/>
    <col min="22" max="22" width="9.75390625" style="131" customWidth="1"/>
    <col min="23" max="23" width="11.625" style="130" customWidth="1"/>
    <col min="24" max="24" width="13.125" style="132" customWidth="1"/>
    <col min="25" max="246" width="9.00390625" style="133" customWidth="1"/>
    <col min="247" max="16384" width="9.00390625" style="133" customWidth="1"/>
  </cols>
  <sheetData>
    <row r="1" spans="1:24" ht="39" customHeight="1">
      <c r="A1" s="134" t="s">
        <v>42</v>
      </c>
      <c r="B1" s="135"/>
      <c r="C1" s="135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s="125" customFormat="1" ht="30" customHeight="1" hidden="1">
      <c r="A2" s="136"/>
      <c r="B2" s="137" t="s">
        <v>43</v>
      </c>
      <c r="C2" s="138"/>
      <c r="D2" s="139" t="s">
        <v>44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3" t="s">
        <v>45</v>
      </c>
      <c r="R2" s="143" t="s">
        <v>46</v>
      </c>
      <c r="S2" s="143" t="s">
        <v>47</v>
      </c>
      <c r="T2" s="143" t="s">
        <v>48</v>
      </c>
      <c r="U2" s="143" t="s">
        <v>49</v>
      </c>
      <c r="V2" s="143" t="s">
        <v>50</v>
      </c>
      <c r="W2" s="143" t="s">
        <v>51</v>
      </c>
      <c r="X2" s="162"/>
    </row>
    <row r="3" spans="1:24" s="125" customFormat="1" ht="18" customHeight="1">
      <c r="A3" s="140" t="s">
        <v>52</v>
      </c>
      <c r="B3" s="141" t="s">
        <v>53</v>
      </c>
      <c r="C3" s="142" t="s">
        <v>54</v>
      </c>
      <c r="D3" s="143" t="s">
        <v>44</v>
      </c>
      <c r="E3" s="139" t="s">
        <v>55</v>
      </c>
      <c r="F3" s="139" t="s">
        <v>56</v>
      </c>
      <c r="G3" s="139" t="s">
        <v>57</v>
      </c>
      <c r="H3" s="139"/>
      <c r="I3" s="139"/>
      <c r="J3" s="139" t="s">
        <v>58</v>
      </c>
      <c r="K3" s="139" t="s">
        <v>59</v>
      </c>
      <c r="L3" s="139" t="s">
        <v>60</v>
      </c>
      <c r="M3" s="139" t="s">
        <v>61</v>
      </c>
      <c r="N3" s="139" t="s">
        <v>62</v>
      </c>
      <c r="O3" s="139" t="s">
        <v>63</v>
      </c>
      <c r="P3" s="139" t="s">
        <v>64</v>
      </c>
      <c r="Q3" s="139" t="s">
        <v>45</v>
      </c>
      <c r="R3" s="143" t="s">
        <v>65</v>
      </c>
      <c r="S3" s="143" t="s">
        <v>66</v>
      </c>
      <c r="T3" s="143" t="s">
        <v>48</v>
      </c>
      <c r="U3" s="143" t="s">
        <v>67</v>
      </c>
      <c r="V3" s="143" t="s">
        <v>50</v>
      </c>
      <c r="W3" s="143" t="s">
        <v>68</v>
      </c>
      <c r="X3" s="140" t="s">
        <v>69</v>
      </c>
    </row>
    <row r="4" spans="1:24" s="125" customFormat="1" ht="24" customHeight="1">
      <c r="A4" s="144"/>
      <c r="B4" s="145"/>
      <c r="C4" s="146"/>
      <c r="D4" s="143"/>
      <c r="E4" s="139"/>
      <c r="F4" s="139"/>
      <c r="G4" s="139" t="s">
        <v>70</v>
      </c>
      <c r="H4" s="139" t="s">
        <v>71</v>
      </c>
      <c r="I4" s="139" t="s">
        <v>72</v>
      </c>
      <c r="J4" s="139"/>
      <c r="K4" s="139"/>
      <c r="L4" s="139"/>
      <c r="M4" s="139"/>
      <c r="N4" s="139"/>
      <c r="O4" s="139"/>
      <c r="P4" s="139"/>
      <c r="Q4" s="139"/>
      <c r="R4" s="143"/>
      <c r="S4" s="163"/>
      <c r="T4" s="143"/>
      <c r="U4" s="143"/>
      <c r="V4" s="143"/>
      <c r="W4" s="163"/>
      <c r="X4" s="144"/>
    </row>
    <row r="5" spans="1:24" s="94" customFormat="1" ht="19.5" customHeight="1">
      <c r="A5" s="147" t="s">
        <v>73</v>
      </c>
      <c r="B5" s="148">
        <f>B6+B8+B10+B17+B19+B21+B23+B26+B28+B30+B34+B37+B38+B39+B41+B43+B49+B52+B54+B56+B58+B61+B64</f>
        <v>1766</v>
      </c>
      <c r="C5" s="149">
        <v>31743.879999999997</v>
      </c>
      <c r="D5" s="149">
        <v>12738.7</v>
      </c>
      <c r="E5" s="149">
        <v>6129.72</v>
      </c>
      <c r="F5" s="149">
        <v>3066.8300000000004</v>
      </c>
      <c r="G5" s="149">
        <v>1754.5799999999997</v>
      </c>
      <c r="H5" s="149">
        <v>504.0199999999999</v>
      </c>
      <c r="I5" s="149">
        <v>1250.5600000000002</v>
      </c>
      <c r="J5" s="149">
        <v>1003.6000000000001</v>
      </c>
      <c r="K5" s="149">
        <v>0</v>
      </c>
      <c r="L5" s="149">
        <v>0</v>
      </c>
      <c r="M5" s="149">
        <v>0</v>
      </c>
      <c r="N5" s="149">
        <v>0</v>
      </c>
      <c r="O5" s="149">
        <v>0</v>
      </c>
      <c r="P5" s="149">
        <v>783.97</v>
      </c>
      <c r="Q5" s="149">
        <v>18006.529999999995</v>
      </c>
      <c r="R5" s="149">
        <v>46.260000000000005</v>
      </c>
      <c r="S5" s="149">
        <v>0</v>
      </c>
      <c r="T5" s="149">
        <v>408.39</v>
      </c>
      <c r="U5" s="149">
        <v>0</v>
      </c>
      <c r="V5" s="149">
        <v>200</v>
      </c>
      <c r="W5" s="149">
        <v>344</v>
      </c>
      <c r="X5" s="164"/>
    </row>
    <row r="6" spans="1:24" s="126" customFormat="1" ht="21.75" customHeight="1">
      <c r="A6" s="150" t="s">
        <v>74</v>
      </c>
      <c r="B6" s="151">
        <f>B7</f>
        <v>52</v>
      </c>
      <c r="C6" s="152">
        <v>635.54</v>
      </c>
      <c r="D6" s="152">
        <v>406.54999999999995</v>
      </c>
      <c r="E6" s="152">
        <v>224.88</v>
      </c>
      <c r="F6" s="152">
        <v>120.96</v>
      </c>
      <c r="G6" s="152">
        <v>58.42999999999999</v>
      </c>
      <c r="H6" s="152">
        <v>18.74</v>
      </c>
      <c r="I6" s="152">
        <v>39.69</v>
      </c>
      <c r="J6" s="152">
        <v>2.2800000000000002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198.98999999999998</v>
      </c>
      <c r="R6" s="152">
        <v>0</v>
      </c>
      <c r="S6" s="152">
        <v>0</v>
      </c>
      <c r="T6" s="152">
        <v>30</v>
      </c>
      <c r="U6" s="152">
        <v>0</v>
      </c>
      <c r="V6" s="152">
        <v>0</v>
      </c>
      <c r="W6" s="152">
        <v>0</v>
      </c>
      <c r="X6" s="165"/>
    </row>
    <row r="7" spans="1:24" ht="21.75" customHeight="1">
      <c r="A7" s="150" t="s">
        <v>75</v>
      </c>
      <c r="B7" s="151">
        <v>52</v>
      </c>
      <c r="C7" s="149">
        <v>635.54</v>
      </c>
      <c r="D7" s="149">
        <v>406.54999999999995</v>
      </c>
      <c r="E7" s="153">
        <v>224.88</v>
      </c>
      <c r="F7" s="153">
        <v>120.96</v>
      </c>
      <c r="G7" s="149">
        <v>58.42999999999999</v>
      </c>
      <c r="H7" s="149">
        <v>18.74</v>
      </c>
      <c r="I7" s="149">
        <v>39.69</v>
      </c>
      <c r="J7" s="153">
        <v>2.2800000000000002</v>
      </c>
      <c r="K7" s="153"/>
      <c r="L7" s="149"/>
      <c r="M7" s="153"/>
      <c r="N7" s="149"/>
      <c r="O7" s="153"/>
      <c r="P7" s="153"/>
      <c r="Q7" s="149">
        <v>198.98999999999998</v>
      </c>
      <c r="R7" s="149">
        <v>0</v>
      </c>
      <c r="S7" s="149"/>
      <c r="T7" s="149">
        <v>30</v>
      </c>
      <c r="U7" s="149"/>
      <c r="V7" s="149"/>
      <c r="W7" s="149">
        <v>0</v>
      </c>
      <c r="X7" s="165"/>
    </row>
    <row r="8" spans="1:24" s="126" customFormat="1" ht="21.75" customHeight="1">
      <c r="A8" s="150" t="s">
        <v>76</v>
      </c>
      <c r="B8" s="151">
        <f>B9</f>
        <v>31</v>
      </c>
      <c r="C8" s="152">
        <v>406.22</v>
      </c>
      <c r="D8" s="152">
        <v>253.54</v>
      </c>
      <c r="E8" s="152">
        <v>139.8</v>
      </c>
      <c r="F8" s="152">
        <v>71.64</v>
      </c>
      <c r="G8" s="152">
        <v>35.5</v>
      </c>
      <c r="H8" s="152">
        <v>11.65</v>
      </c>
      <c r="I8" s="152">
        <v>23.85</v>
      </c>
      <c r="J8" s="152">
        <v>6.6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152.68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65"/>
    </row>
    <row r="9" spans="1:24" ht="21.75" customHeight="1">
      <c r="A9" s="150" t="s">
        <v>77</v>
      </c>
      <c r="B9" s="151">
        <v>31</v>
      </c>
      <c r="C9" s="149">
        <v>406.22</v>
      </c>
      <c r="D9" s="149">
        <v>253.54</v>
      </c>
      <c r="E9" s="153">
        <v>139.8</v>
      </c>
      <c r="F9" s="153">
        <v>71.64</v>
      </c>
      <c r="G9" s="149">
        <v>35.5</v>
      </c>
      <c r="H9" s="149">
        <v>11.65</v>
      </c>
      <c r="I9" s="149">
        <v>23.85</v>
      </c>
      <c r="J9" s="153">
        <v>6.6</v>
      </c>
      <c r="K9" s="153"/>
      <c r="L9" s="149"/>
      <c r="M9" s="153"/>
      <c r="N9" s="149"/>
      <c r="O9" s="153"/>
      <c r="P9" s="153"/>
      <c r="Q9" s="149">
        <v>152.68</v>
      </c>
      <c r="R9" s="149">
        <v>0</v>
      </c>
      <c r="S9" s="149"/>
      <c r="T9" s="149"/>
      <c r="U9" s="149"/>
      <c r="V9" s="149"/>
      <c r="W9" s="149">
        <v>0</v>
      </c>
      <c r="X9" s="165"/>
    </row>
    <row r="10" spans="1:24" s="126" customFormat="1" ht="21.75" customHeight="1">
      <c r="A10" s="150" t="s">
        <v>78</v>
      </c>
      <c r="B10" s="154">
        <f>B11+B12+B13+B14+B15+B16</f>
        <v>904</v>
      </c>
      <c r="C10" s="155">
        <v>10068.630000000001</v>
      </c>
      <c r="D10" s="155">
        <v>6547.210000000001</v>
      </c>
      <c r="E10" s="155">
        <v>2941.68</v>
      </c>
      <c r="F10" s="155">
        <v>1468.7599999999998</v>
      </c>
      <c r="G10" s="155">
        <v>810.3599999999999</v>
      </c>
      <c r="H10" s="155">
        <v>238.34999999999997</v>
      </c>
      <c r="I10" s="155">
        <v>572.01</v>
      </c>
      <c r="J10" s="155">
        <v>691.36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635.05</v>
      </c>
      <c r="Q10" s="155">
        <v>3248.19</v>
      </c>
      <c r="R10" s="155">
        <v>0</v>
      </c>
      <c r="S10" s="155">
        <v>0</v>
      </c>
      <c r="T10" s="155">
        <v>273.22999999999996</v>
      </c>
      <c r="U10" s="155">
        <v>0</v>
      </c>
      <c r="V10" s="155">
        <v>0</v>
      </c>
      <c r="W10" s="155">
        <v>0</v>
      </c>
      <c r="X10" s="166"/>
    </row>
    <row r="11" spans="1:24" ht="21.75" customHeight="1">
      <c r="A11" s="150" t="s">
        <v>79</v>
      </c>
      <c r="B11" s="151">
        <v>71</v>
      </c>
      <c r="C11" s="149">
        <v>759.8900000000001</v>
      </c>
      <c r="D11" s="149">
        <v>507.14000000000004</v>
      </c>
      <c r="E11" s="153">
        <v>271.32</v>
      </c>
      <c r="F11" s="153">
        <v>110.4</v>
      </c>
      <c r="G11" s="149">
        <v>76.22</v>
      </c>
      <c r="H11" s="156">
        <v>22.61</v>
      </c>
      <c r="I11" s="149">
        <v>53.61</v>
      </c>
      <c r="J11" s="153">
        <v>49.2</v>
      </c>
      <c r="K11" s="153"/>
      <c r="L11" s="156"/>
      <c r="M11" s="153"/>
      <c r="N11" s="149"/>
      <c r="O11" s="153"/>
      <c r="P11" s="156"/>
      <c r="Q11" s="149">
        <v>252.75</v>
      </c>
      <c r="R11" s="149">
        <v>0</v>
      </c>
      <c r="S11" s="156"/>
      <c r="T11" s="156"/>
      <c r="U11" s="156"/>
      <c r="V11" s="156"/>
      <c r="W11" s="149">
        <v>0</v>
      </c>
      <c r="X11" s="165"/>
    </row>
    <row r="12" spans="1:24" ht="21.75" customHeight="1">
      <c r="A12" s="150" t="s">
        <v>80</v>
      </c>
      <c r="B12" s="151">
        <v>55</v>
      </c>
      <c r="C12" s="149">
        <v>1291.9</v>
      </c>
      <c r="D12" s="149">
        <v>581.63</v>
      </c>
      <c r="E12" s="153">
        <v>127.92</v>
      </c>
      <c r="F12" s="153">
        <v>50.88</v>
      </c>
      <c r="G12" s="149">
        <v>52.66</v>
      </c>
      <c r="H12" s="156">
        <v>10.66</v>
      </c>
      <c r="I12" s="149">
        <v>42</v>
      </c>
      <c r="J12" s="153">
        <v>39.72</v>
      </c>
      <c r="K12" s="153"/>
      <c r="L12" s="156"/>
      <c r="M12" s="153"/>
      <c r="N12" s="149"/>
      <c r="O12" s="153"/>
      <c r="P12" s="161">
        <v>310.45</v>
      </c>
      <c r="Q12" s="149">
        <v>566.35</v>
      </c>
      <c r="R12" s="149">
        <v>0</v>
      </c>
      <c r="S12" s="156"/>
      <c r="T12" s="156">
        <v>143.92</v>
      </c>
      <c r="U12" s="156"/>
      <c r="V12" s="156"/>
      <c r="W12" s="149">
        <v>0</v>
      </c>
      <c r="X12" s="165"/>
    </row>
    <row r="13" spans="1:24" ht="21.75" customHeight="1">
      <c r="A13" s="150" t="s">
        <v>81</v>
      </c>
      <c r="B13" s="151"/>
      <c r="C13" s="149">
        <v>103.97</v>
      </c>
      <c r="D13" s="149">
        <v>0.75</v>
      </c>
      <c r="E13" s="153"/>
      <c r="F13" s="153"/>
      <c r="G13" s="149">
        <v>0.75</v>
      </c>
      <c r="H13" s="156"/>
      <c r="I13" s="149">
        <v>0.75</v>
      </c>
      <c r="J13" s="153"/>
      <c r="K13" s="153"/>
      <c r="L13" s="156"/>
      <c r="M13" s="153"/>
      <c r="N13" s="149"/>
      <c r="O13" s="153"/>
      <c r="P13" s="156"/>
      <c r="Q13" s="149">
        <v>53.55</v>
      </c>
      <c r="R13" s="149">
        <v>0</v>
      </c>
      <c r="S13" s="156"/>
      <c r="T13" s="156">
        <v>49.67</v>
      </c>
      <c r="U13" s="156"/>
      <c r="V13" s="156"/>
      <c r="W13" s="149">
        <v>0</v>
      </c>
      <c r="X13" s="165"/>
    </row>
    <row r="14" spans="1:24" ht="21.75" customHeight="1">
      <c r="A14" s="150" t="s">
        <v>82</v>
      </c>
      <c r="B14" s="151">
        <v>16</v>
      </c>
      <c r="C14" s="149">
        <v>241.88000000000002</v>
      </c>
      <c r="D14" s="149">
        <v>111.55000000000001</v>
      </c>
      <c r="E14" s="153">
        <v>59.52</v>
      </c>
      <c r="F14" s="153">
        <v>34.32</v>
      </c>
      <c r="G14" s="149">
        <v>17.71</v>
      </c>
      <c r="H14" s="156">
        <v>4.96</v>
      </c>
      <c r="I14" s="149">
        <v>12.75</v>
      </c>
      <c r="J14" s="149"/>
      <c r="K14" s="153"/>
      <c r="L14" s="149"/>
      <c r="M14" s="153"/>
      <c r="N14" s="149"/>
      <c r="O14" s="153"/>
      <c r="P14" s="149"/>
      <c r="Q14" s="149">
        <v>130.33</v>
      </c>
      <c r="R14" s="149">
        <v>0</v>
      </c>
      <c r="S14" s="149"/>
      <c r="T14" s="149"/>
      <c r="U14" s="149"/>
      <c r="V14" s="149"/>
      <c r="W14" s="149">
        <v>0</v>
      </c>
      <c r="X14" s="165"/>
    </row>
    <row r="15" spans="1:24" ht="21.75" customHeight="1">
      <c r="A15" s="150" t="s">
        <v>83</v>
      </c>
      <c r="B15" s="151">
        <v>37</v>
      </c>
      <c r="C15" s="149">
        <v>415.95000000000005</v>
      </c>
      <c r="D15" s="149">
        <v>251.68</v>
      </c>
      <c r="E15" s="153">
        <v>132.24</v>
      </c>
      <c r="F15" s="153">
        <v>80.52</v>
      </c>
      <c r="G15" s="149">
        <v>38.92</v>
      </c>
      <c r="H15" s="156">
        <v>11.02</v>
      </c>
      <c r="I15" s="149">
        <v>27.9</v>
      </c>
      <c r="J15" s="149"/>
      <c r="K15" s="153"/>
      <c r="L15" s="153"/>
      <c r="M15" s="153"/>
      <c r="N15" s="149"/>
      <c r="O15" s="153"/>
      <c r="P15" s="149"/>
      <c r="Q15" s="149">
        <v>164.27</v>
      </c>
      <c r="R15" s="149">
        <v>0</v>
      </c>
      <c r="S15" s="149"/>
      <c r="T15" s="149"/>
      <c r="U15" s="149"/>
      <c r="V15" s="149"/>
      <c r="W15" s="149">
        <v>0</v>
      </c>
      <c r="X15" s="165"/>
    </row>
    <row r="16" spans="1:24" ht="21.75" customHeight="1">
      <c r="A16" s="150" t="s">
        <v>84</v>
      </c>
      <c r="B16" s="151">
        <v>725</v>
      </c>
      <c r="C16" s="149">
        <v>7255.040000000002</v>
      </c>
      <c r="D16" s="149">
        <v>5094.460000000001</v>
      </c>
      <c r="E16" s="149">
        <v>2350.6800000000003</v>
      </c>
      <c r="F16" s="149">
        <v>1192.6399999999999</v>
      </c>
      <c r="G16" s="149">
        <v>624.0999999999999</v>
      </c>
      <c r="H16" s="149">
        <v>189.09999999999997</v>
      </c>
      <c r="I16" s="149">
        <v>435</v>
      </c>
      <c r="J16" s="149">
        <v>602.44</v>
      </c>
      <c r="K16" s="153"/>
      <c r="L16" s="149"/>
      <c r="M16" s="153"/>
      <c r="N16" s="149"/>
      <c r="O16" s="153"/>
      <c r="P16" s="149">
        <v>324.6</v>
      </c>
      <c r="Q16" s="149">
        <v>2080.94</v>
      </c>
      <c r="R16" s="149">
        <v>0</v>
      </c>
      <c r="S16" s="149"/>
      <c r="T16" s="149">
        <v>79.64</v>
      </c>
      <c r="U16" s="149"/>
      <c r="V16" s="149"/>
      <c r="W16" s="149">
        <v>0</v>
      </c>
      <c r="X16" s="166"/>
    </row>
    <row r="17" spans="1:24" s="126" customFormat="1" ht="21.75" customHeight="1">
      <c r="A17" s="150" t="s">
        <v>85</v>
      </c>
      <c r="B17" s="154">
        <f>B18</f>
        <v>64</v>
      </c>
      <c r="C17" s="155">
        <v>593.48</v>
      </c>
      <c r="D17" s="155">
        <v>449.60999999999996</v>
      </c>
      <c r="E17" s="155">
        <v>239.76</v>
      </c>
      <c r="F17" s="155">
        <v>134.04</v>
      </c>
      <c r="G17" s="155">
        <v>68.73</v>
      </c>
      <c r="H17" s="155">
        <v>19.98</v>
      </c>
      <c r="I17" s="155">
        <v>48.75</v>
      </c>
      <c r="J17" s="155">
        <v>7.08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143.87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65"/>
    </row>
    <row r="18" spans="1:24" ht="21.75" customHeight="1">
      <c r="A18" s="150" t="s">
        <v>86</v>
      </c>
      <c r="B18" s="154">
        <v>64</v>
      </c>
      <c r="C18" s="149">
        <v>593.48</v>
      </c>
      <c r="D18" s="149">
        <v>449.60999999999996</v>
      </c>
      <c r="E18" s="153">
        <v>239.76</v>
      </c>
      <c r="F18" s="153">
        <v>134.04</v>
      </c>
      <c r="G18" s="149">
        <v>68.73</v>
      </c>
      <c r="H18" s="156">
        <v>19.98</v>
      </c>
      <c r="I18" s="149">
        <v>48.75</v>
      </c>
      <c r="J18" s="153">
        <v>7.08</v>
      </c>
      <c r="K18" s="153"/>
      <c r="L18" s="149"/>
      <c r="M18" s="153"/>
      <c r="N18" s="149"/>
      <c r="O18" s="153"/>
      <c r="P18" s="149"/>
      <c r="Q18" s="149">
        <v>143.87</v>
      </c>
      <c r="R18" s="149">
        <v>0</v>
      </c>
      <c r="S18" s="149"/>
      <c r="T18" s="149"/>
      <c r="U18" s="149"/>
      <c r="V18" s="149"/>
      <c r="W18" s="149">
        <v>0</v>
      </c>
      <c r="X18" s="165"/>
    </row>
    <row r="19" spans="1:24" s="126" customFormat="1" ht="21.75" customHeight="1">
      <c r="A19" s="150" t="s">
        <v>87</v>
      </c>
      <c r="B19" s="151">
        <f>B20</f>
        <v>24</v>
      </c>
      <c r="C19" s="152">
        <v>209.58</v>
      </c>
      <c r="D19" s="152">
        <v>86.5</v>
      </c>
      <c r="E19" s="152">
        <v>39.24</v>
      </c>
      <c r="F19" s="152">
        <v>24.24</v>
      </c>
      <c r="G19" s="152">
        <v>22.02</v>
      </c>
      <c r="H19" s="152">
        <v>3.27</v>
      </c>
      <c r="I19" s="152">
        <v>18.75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1</v>
      </c>
      <c r="Q19" s="152">
        <v>60.39</v>
      </c>
      <c r="R19" s="152">
        <v>0</v>
      </c>
      <c r="S19" s="152">
        <v>0</v>
      </c>
      <c r="T19" s="152">
        <v>42.69</v>
      </c>
      <c r="U19" s="152">
        <v>0</v>
      </c>
      <c r="V19" s="152">
        <v>0</v>
      </c>
      <c r="W19" s="152">
        <v>20</v>
      </c>
      <c r="X19" s="165"/>
    </row>
    <row r="20" spans="1:24" ht="21.75" customHeight="1">
      <c r="A20" s="150" t="s">
        <v>88</v>
      </c>
      <c r="B20" s="151">
        <v>24</v>
      </c>
      <c r="C20" s="149">
        <v>209.58</v>
      </c>
      <c r="D20" s="149">
        <v>86.5</v>
      </c>
      <c r="E20" s="153">
        <v>39.24</v>
      </c>
      <c r="F20" s="153">
        <v>24.24</v>
      </c>
      <c r="G20" s="149">
        <v>22.02</v>
      </c>
      <c r="H20" s="156">
        <v>3.27</v>
      </c>
      <c r="I20" s="149">
        <v>18.75</v>
      </c>
      <c r="J20" s="153"/>
      <c r="K20" s="153"/>
      <c r="L20" s="149"/>
      <c r="M20" s="153"/>
      <c r="N20" s="149"/>
      <c r="O20" s="153"/>
      <c r="P20" s="149">
        <v>1</v>
      </c>
      <c r="Q20" s="149">
        <v>60.39</v>
      </c>
      <c r="R20" s="149">
        <v>0</v>
      </c>
      <c r="S20" s="149"/>
      <c r="T20" s="149">
        <v>42.69</v>
      </c>
      <c r="U20" s="149"/>
      <c r="V20" s="149"/>
      <c r="W20" s="149">
        <v>20</v>
      </c>
      <c r="X20" s="165"/>
    </row>
    <row r="21" spans="1:24" s="126" customFormat="1" ht="21.75" customHeight="1">
      <c r="A21" s="150" t="s">
        <v>89</v>
      </c>
      <c r="B21" s="154">
        <f>B22</f>
        <v>121</v>
      </c>
      <c r="C21" s="149">
        <v>1414.74</v>
      </c>
      <c r="D21" s="149">
        <v>838.8</v>
      </c>
      <c r="E21" s="149">
        <v>455.04</v>
      </c>
      <c r="F21" s="149">
        <v>273.24</v>
      </c>
      <c r="G21" s="149">
        <v>110.52</v>
      </c>
      <c r="H21" s="149">
        <v>37.92</v>
      </c>
      <c r="I21" s="149">
        <v>72.6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475.94</v>
      </c>
      <c r="R21" s="149">
        <v>0</v>
      </c>
      <c r="S21" s="149">
        <v>0</v>
      </c>
      <c r="T21" s="149">
        <v>0</v>
      </c>
      <c r="U21" s="149">
        <v>0</v>
      </c>
      <c r="V21" s="149">
        <v>0</v>
      </c>
      <c r="W21" s="149">
        <v>100</v>
      </c>
      <c r="X21" s="166"/>
    </row>
    <row r="22" spans="1:24" ht="21.75" customHeight="1">
      <c r="A22" s="150" t="s">
        <v>90</v>
      </c>
      <c r="B22" s="151">
        <v>121</v>
      </c>
      <c r="C22" s="149">
        <v>1414.74</v>
      </c>
      <c r="D22" s="149">
        <v>838.8</v>
      </c>
      <c r="E22" s="152">
        <v>455.04</v>
      </c>
      <c r="F22" s="152">
        <v>273.24</v>
      </c>
      <c r="G22" s="149">
        <v>110.52</v>
      </c>
      <c r="H22" s="152">
        <v>37.92</v>
      </c>
      <c r="I22" s="149">
        <v>72.6</v>
      </c>
      <c r="J22" s="152"/>
      <c r="K22" s="153"/>
      <c r="L22" s="152"/>
      <c r="M22" s="153"/>
      <c r="N22" s="152"/>
      <c r="O22" s="153"/>
      <c r="P22" s="152"/>
      <c r="Q22" s="158">
        <v>475.94</v>
      </c>
      <c r="R22" s="149">
        <v>0</v>
      </c>
      <c r="S22" s="152"/>
      <c r="T22" s="152"/>
      <c r="U22" s="152"/>
      <c r="V22" s="152"/>
      <c r="W22" s="152">
        <v>100</v>
      </c>
      <c r="X22" s="165"/>
    </row>
    <row r="23" spans="1:24" s="126" customFormat="1" ht="21.75" customHeight="1">
      <c r="A23" s="150" t="s">
        <v>91</v>
      </c>
      <c r="B23" s="157">
        <f>B24+B25</f>
        <v>0</v>
      </c>
      <c r="C23" s="158">
        <v>5700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5500</v>
      </c>
      <c r="R23" s="158">
        <v>0</v>
      </c>
      <c r="S23" s="158">
        <v>0</v>
      </c>
      <c r="T23" s="158">
        <v>0</v>
      </c>
      <c r="U23" s="158">
        <v>0</v>
      </c>
      <c r="V23" s="158">
        <v>200</v>
      </c>
      <c r="W23" s="158">
        <v>0</v>
      </c>
      <c r="X23" s="167"/>
    </row>
    <row r="24" spans="1:24" ht="21.75" customHeight="1">
      <c r="A24" s="150" t="s">
        <v>92</v>
      </c>
      <c r="B24" s="151"/>
      <c r="C24" s="149">
        <v>1000</v>
      </c>
      <c r="D24" s="149">
        <v>0</v>
      </c>
      <c r="E24" s="149"/>
      <c r="F24" s="149"/>
      <c r="G24" s="149">
        <v>0</v>
      </c>
      <c r="H24" s="156"/>
      <c r="I24" s="149">
        <v>0</v>
      </c>
      <c r="J24" s="149"/>
      <c r="K24" s="153"/>
      <c r="L24" s="149"/>
      <c r="M24" s="153"/>
      <c r="N24" s="149"/>
      <c r="O24" s="153"/>
      <c r="P24" s="149"/>
      <c r="Q24" s="149">
        <v>1000</v>
      </c>
      <c r="R24" s="149">
        <v>0</v>
      </c>
      <c r="S24" s="149"/>
      <c r="T24" s="149"/>
      <c r="U24" s="149"/>
      <c r="V24" s="149"/>
      <c r="W24" s="149">
        <v>0</v>
      </c>
      <c r="X24" s="165"/>
    </row>
    <row r="25" spans="1:24" ht="21.75" customHeight="1">
      <c r="A25" s="159" t="s">
        <v>93</v>
      </c>
      <c r="B25" s="154"/>
      <c r="C25" s="149">
        <v>4700</v>
      </c>
      <c r="D25" s="149">
        <v>0</v>
      </c>
      <c r="E25" s="149"/>
      <c r="F25" s="149"/>
      <c r="G25" s="149">
        <v>0</v>
      </c>
      <c r="H25" s="156"/>
      <c r="I25" s="149">
        <v>0</v>
      </c>
      <c r="J25" s="149"/>
      <c r="K25" s="153"/>
      <c r="L25" s="149"/>
      <c r="M25" s="153"/>
      <c r="N25" s="149"/>
      <c r="O25" s="153"/>
      <c r="P25" s="149"/>
      <c r="Q25" s="149">
        <v>4500</v>
      </c>
      <c r="R25" s="149">
        <v>0</v>
      </c>
      <c r="S25" s="149"/>
      <c r="T25" s="149"/>
      <c r="U25" s="149"/>
      <c r="V25" s="149">
        <v>200</v>
      </c>
      <c r="W25" s="149">
        <v>0</v>
      </c>
      <c r="X25" s="165"/>
    </row>
    <row r="26" spans="1:24" s="126" customFormat="1" ht="21.75" customHeight="1">
      <c r="A26" s="150" t="s">
        <v>94</v>
      </c>
      <c r="B26" s="151">
        <f>B27</f>
        <v>25</v>
      </c>
      <c r="C26" s="152">
        <v>345.48</v>
      </c>
      <c r="D26" s="152">
        <v>189.06</v>
      </c>
      <c r="E26" s="152">
        <v>99.84</v>
      </c>
      <c r="F26" s="152">
        <v>56.52</v>
      </c>
      <c r="G26" s="152">
        <v>32.7</v>
      </c>
      <c r="H26" s="152">
        <v>8.32</v>
      </c>
      <c r="I26" s="152">
        <v>24.380000000000003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152.42000000000002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4</v>
      </c>
      <c r="X26" s="165"/>
    </row>
    <row r="27" spans="1:24" ht="21.75" customHeight="1">
      <c r="A27" s="150" t="s">
        <v>95</v>
      </c>
      <c r="B27" s="151">
        <v>25</v>
      </c>
      <c r="C27" s="149">
        <v>345.48</v>
      </c>
      <c r="D27" s="149">
        <v>189.06</v>
      </c>
      <c r="E27" s="153">
        <v>99.84</v>
      </c>
      <c r="F27" s="153">
        <v>56.52</v>
      </c>
      <c r="G27" s="149">
        <v>32.7</v>
      </c>
      <c r="H27" s="156">
        <v>8.32</v>
      </c>
      <c r="I27" s="149">
        <v>24.380000000000003</v>
      </c>
      <c r="J27" s="149"/>
      <c r="K27" s="153"/>
      <c r="L27" s="149"/>
      <c r="M27" s="153"/>
      <c r="N27" s="149"/>
      <c r="O27" s="153"/>
      <c r="P27" s="149"/>
      <c r="Q27" s="149">
        <v>152.42000000000002</v>
      </c>
      <c r="R27" s="149">
        <v>0</v>
      </c>
      <c r="S27" s="149"/>
      <c r="T27" s="149"/>
      <c r="U27" s="149"/>
      <c r="V27" s="149"/>
      <c r="W27" s="149">
        <v>4</v>
      </c>
      <c r="X27" s="165"/>
    </row>
    <row r="28" spans="1:24" s="126" customFormat="1" ht="21.75" customHeight="1">
      <c r="A28" s="150" t="s">
        <v>96</v>
      </c>
      <c r="B28" s="151">
        <f>B29</f>
        <v>17</v>
      </c>
      <c r="C28" s="152">
        <v>153.61</v>
      </c>
      <c r="D28" s="152">
        <v>115.15</v>
      </c>
      <c r="E28" s="152">
        <v>59.16</v>
      </c>
      <c r="F28" s="152">
        <v>28.44</v>
      </c>
      <c r="G28" s="152">
        <v>18.43</v>
      </c>
      <c r="H28" s="152">
        <v>4.93</v>
      </c>
      <c r="I28" s="152">
        <v>13.5</v>
      </c>
      <c r="J28" s="152">
        <v>9.12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38.459999999999994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68"/>
    </row>
    <row r="29" spans="1:24" ht="21.75" customHeight="1">
      <c r="A29" s="150" t="s">
        <v>97</v>
      </c>
      <c r="B29" s="151">
        <v>17</v>
      </c>
      <c r="C29" s="149">
        <v>153.61</v>
      </c>
      <c r="D29" s="149">
        <v>115.15</v>
      </c>
      <c r="E29" s="153">
        <v>59.16</v>
      </c>
      <c r="F29" s="153">
        <v>28.44</v>
      </c>
      <c r="G29" s="149">
        <v>18.43</v>
      </c>
      <c r="H29" s="156">
        <v>4.93</v>
      </c>
      <c r="I29" s="149">
        <v>13.5</v>
      </c>
      <c r="J29" s="153">
        <v>9.12</v>
      </c>
      <c r="K29" s="153"/>
      <c r="L29" s="153"/>
      <c r="M29" s="153"/>
      <c r="N29" s="149"/>
      <c r="O29" s="153"/>
      <c r="P29" s="156"/>
      <c r="Q29" s="149">
        <v>38.459999999999994</v>
      </c>
      <c r="R29" s="149">
        <v>0</v>
      </c>
      <c r="S29" s="156"/>
      <c r="T29" s="156"/>
      <c r="U29" s="156"/>
      <c r="V29" s="156"/>
      <c r="W29" s="149">
        <v>0</v>
      </c>
      <c r="X29" s="168"/>
    </row>
    <row r="30" spans="1:24" s="126" customFormat="1" ht="21.75" customHeight="1">
      <c r="A30" s="150" t="s">
        <v>98</v>
      </c>
      <c r="B30" s="151">
        <f>B31+B32+B33</f>
        <v>107</v>
      </c>
      <c r="C30" s="152">
        <v>1686.89</v>
      </c>
      <c r="D30" s="152">
        <v>783</v>
      </c>
      <c r="E30" s="152">
        <v>404.28</v>
      </c>
      <c r="F30" s="152">
        <v>213.84</v>
      </c>
      <c r="G30" s="152">
        <v>137.64</v>
      </c>
      <c r="H30" s="152">
        <v>33.69</v>
      </c>
      <c r="I30" s="152">
        <v>103.94999999999999</v>
      </c>
      <c r="J30" s="152">
        <v>27.24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903.8900000000001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69"/>
    </row>
    <row r="31" spans="1:24" ht="21.75" customHeight="1">
      <c r="A31" s="150" t="s">
        <v>99</v>
      </c>
      <c r="B31" s="151">
        <v>87</v>
      </c>
      <c r="C31" s="149">
        <v>1217.25</v>
      </c>
      <c r="D31" s="149">
        <v>625.5600000000001</v>
      </c>
      <c r="E31" s="153">
        <v>320.04</v>
      </c>
      <c r="F31" s="153">
        <v>167.16</v>
      </c>
      <c r="G31" s="149">
        <v>111.11999999999999</v>
      </c>
      <c r="H31" s="156">
        <v>26.67</v>
      </c>
      <c r="I31" s="149">
        <v>84.44999999999999</v>
      </c>
      <c r="J31" s="153">
        <v>27.24</v>
      </c>
      <c r="K31" s="153"/>
      <c r="L31" s="149"/>
      <c r="M31" s="153"/>
      <c r="N31" s="149"/>
      <c r="O31" s="153"/>
      <c r="P31" s="149"/>
      <c r="Q31" s="149">
        <v>591.69</v>
      </c>
      <c r="R31" s="149">
        <v>0</v>
      </c>
      <c r="S31" s="149"/>
      <c r="T31" s="149"/>
      <c r="U31" s="149"/>
      <c r="V31" s="149"/>
      <c r="W31" s="149">
        <v>0</v>
      </c>
      <c r="X31" s="165"/>
    </row>
    <row r="32" spans="1:24" ht="21.75" customHeight="1">
      <c r="A32" s="150" t="s">
        <v>100</v>
      </c>
      <c r="B32" s="151">
        <v>20</v>
      </c>
      <c r="C32" s="149">
        <v>316.64</v>
      </c>
      <c r="D32" s="149">
        <v>157.44</v>
      </c>
      <c r="E32" s="153">
        <v>84.24</v>
      </c>
      <c r="F32" s="153">
        <v>46.68</v>
      </c>
      <c r="G32" s="149">
        <v>26.52</v>
      </c>
      <c r="H32" s="156">
        <v>7.02</v>
      </c>
      <c r="I32" s="149">
        <v>19.5</v>
      </c>
      <c r="J32" s="149"/>
      <c r="K32" s="153"/>
      <c r="L32" s="149"/>
      <c r="M32" s="153"/>
      <c r="N32" s="149"/>
      <c r="O32" s="153"/>
      <c r="P32" s="149"/>
      <c r="Q32" s="149">
        <v>159.2</v>
      </c>
      <c r="R32" s="149">
        <v>0</v>
      </c>
      <c r="S32" s="149"/>
      <c r="T32" s="149"/>
      <c r="U32" s="149"/>
      <c r="V32" s="149"/>
      <c r="W32" s="149">
        <v>0</v>
      </c>
      <c r="X32" s="165"/>
    </row>
    <row r="33" spans="1:24" ht="21.75" customHeight="1">
      <c r="A33" s="150" t="s">
        <v>101</v>
      </c>
      <c r="B33" s="151"/>
      <c r="C33" s="149">
        <v>153</v>
      </c>
      <c r="D33" s="149">
        <v>0</v>
      </c>
      <c r="E33" s="149"/>
      <c r="F33" s="149"/>
      <c r="G33" s="149">
        <v>0</v>
      </c>
      <c r="H33" s="156"/>
      <c r="I33" s="149">
        <v>0</v>
      </c>
      <c r="J33" s="149"/>
      <c r="K33" s="153"/>
      <c r="L33" s="149"/>
      <c r="M33" s="153"/>
      <c r="N33" s="149"/>
      <c r="O33" s="153"/>
      <c r="P33" s="149"/>
      <c r="Q33" s="149">
        <v>153</v>
      </c>
      <c r="R33" s="149">
        <v>0</v>
      </c>
      <c r="S33" s="149"/>
      <c r="T33" s="149"/>
      <c r="U33" s="149"/>
      <c r="V33" s="149"/>
      <c r="W33" s="149">
        <v>0</v>
      </c>
      <c r="X33" s="165"/>
    </row>
    <row r="34" spans="1:24" s="126" customFormat="1" ht="21.75" customHeight="1">
      <c r="A34" s="150" t="s">
        <v>102</v>
      </c>
      <c r="B34" s="151">
        <f>B35+B36</f>
        <v>45</v>
      </c>
      <c r="C34" s="152">
        <v>736.95</v>
      </c>
      <c r="D34" s="152">
        <v>290.81</v>
      </c>
      <c r="E34" s="152">
        <v>151.07999999999998</v>
      </c>
      <c r="F34" s="152">
        <v>73.80000000000001</v>
      </c>
      <c r="G34" s="152">
        <v>47.09</v>
      </c>
      <c r="H34" s="152">
        <v>12.59</v>
      </c>
      <c r="I34" s="152">
        <v>34.5</v>
      </c>
      <c r="J34" s="152">
        <v>18.84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446.14</v>
      </c>
      <c r="R34" s="152">
        <v>0</v>
      </c>
      <c r="S34" s="152">
        <v>0</v>
      </c>
      <c r="T34" s="152">
        <v>0</v>
      </c>
      <c r="U34" s="152">
        <v>0</v>
      </c>
      <c r="V34" s="152">
        <v>0</v>
      </c>
      <c r="W34" s="152">
        <v>0</v>
      </c>
      <c r="X34" s="169"/>
    </row>
    <row r="35" spans="1:24" ht="21.75" customHeight="1">
      <c r="A35" s="150" t="s">
        <v>103</v>
      </c>
      <c r="B35" s="151">
        <v>45</v>
      </c>
      <c r="C35" s="149">
        <v>436.95</v>
      </c>
      <c r="D35" s="149">
        <v>290.81</v>
      </c>
      <c r="E35" s="153">
        <v>151.07999999999998</v>
      </c>
      <c r="F35" s="153">
        <v>73.80000000000001</v>
      </c>
      <c r="G35" s="149">
        <v>47.09</v>
      </c>
      <c r="H35" s="156">
        <v>12.59</v>
      </c>
      <c r="I35" s="149">
        <v>34.5</v>
      </c>
      <c r="J35" s="153">
        <v>18.84</v>
      </c>
      <c r="K35" s="153"/>
      <c r="L35" s="149"/>
      <c r="M35" s="153"/>
      <c r="N35" s="149"/>
      <c r="O35" s="153"/>
      <c r="P35" s="149"/>
      <c r="Q35" s="149">
        <v>146.14</v>
      </c>
      <c r="R35" s="149">
        <v>0</v>
      </c>
      <c r="S35" s="149"/>
      <c r="T35" s="149"/>
      <c r="U35" s="149"/>
      <c r="V35" s="149"/>
      <c r="W35" s="149">
        <v>0</v>
      </c>
      <c r="X35" s="165"/>
    </row>
    <row r="36" spans="1:24" ht="21.75" customHeight="1">
      <c r="A36" s="150" t="s">
        <v>104</v>
      </c>
      <c r="B36" s="151"/>
      <c r="C36" s="149">
        <v>300</v>
      </c>
      <c r="D36" s="149">
        <v>0</v>
      </c>
      <c r="E36" s="149"/>
      <c r="F36" s="149"/>
      <c r="G36" s="149">
        <v>0</v>
      </c>
      <c r="H36" s="156"/>
      <c r="I36" s="149">
        <v>0</v>
      </c>
      <c r="J36" s="149"/>
      <c r="K36" s="153"/>
      <c r="L36" s="149"/>
      <c r="M36" s="153"/>
      <c r="N36" s="149"/>
      <c r="O36" s="153"/>
      <c r="P36" s="149"/>
      <c r="Q36" s="149">
        <v>300</v>
      </c>
      <c r="R36" s="149">
        <v>0</v>
      </c>
      <c r="S36" s="149"/>
      <c r="T36" s="149"/>
      <c r="U36" s="149"/>
      <c r="V36" s="149"/>
      <c r="W36" s="149">
        <v>0</v>
      </c>
      <c r="X36" s="165"/>
    </row>
    <row r="37" spans="1:24" s="126" customFormat="1" ht="21.75" customHeight="1">
      <c r="A37" s="150" t="s">
        <v>105</v>
      </c>
      <c r="B37" s="151"/>
      <c r="C37" s="149">
        <v>0</v>
      </c>
      <c r="D37" s="149">
        <v>0</v>
      </c>
      <c r="E37" s="149"/>
      <c r="F37" s="149"/>
      <c r="G37" s="149">
        <v>0</v>
      </c>
      <c r="H37" s="156"/>
      <c r="I37" s="149"/>
      <c r="J37" s="149"/>
      <c r="K37" s="153"/>
      <c r="L37" s="149"/>
      <c r="M37" s="153"/>
      <c r="N37" s="149"/>
      <c r="O37" s="153"/>
      <c r="P37" s="149"/>
      <c r="Q37" s="149">
        <v>0</v>
      </c>
      <c r="R37" s="149">
        <v>0</v>
      </c>
      <c r="S37" s="149"/>
      <c r="T37" s="149"/>
      <c r="U37" s="149"/>
      <c r="V37" s="149"/>
      <c r="W37" s="149">
        <v>0</v>
      </c>
      <c r="X37" s="165"/>
    </row>
    <row r="38" spans="1:24" s="126" customFormat="1" ht="21.75" customHeight="1">
      <c r="A38" s="150" t="s">
        <v>106</v>
      </c>
      <c r="B38" s="151"/>
      <c r="C38" s="149">
        <v>210</v>
      </c>
      <c r="D38" s="149">
        <v>0</v>
      </c>
      <c r="E38" s="153"/>
      <c r="F38" s="153"/>
      <c r="G38" s="149">
        <v>0</v>
      </c>
      <c r="H38" s="156"/>
      <c r="I38" s="149"/>
      <c r="J38" s="153"/>
      <c r="K38" s="153"/>
      <c r="L38" s="149"/>
      <c r="M38" s="153"/>
      <c r="N38" s="149"/>
      <c r="O38" s="153"/>
      <c r="P38" s="149"/>
      <c r="Q38" s="149">
        <v>120</v>
      </c>
      <c r="R38" s="149">
        <v>0</v>
      </c>
      <c r="S38" s="149"/>
      <c r="T38" s="149"/>
      <c r="U38" s="149"/>
      <c r="V38" s="149"/>
      <c r="W38" s="149">
        <v>90</v>
      </c>
      <c r="X38" s="165"/>
    </row>
    <row r="39" spans="1:24" s="126" customFormat="1" ht="21.75" customHeight="1">
      <c r="A39" s="150" t="s">
        <v>107</v>
      </c>
      <c r="B39" s="154">
        <f>B40</f>
        <v>5</v>
      </c>
      <c r="C39" s="155">
        <v>47.87</v>
      </c>
      <c r="D39" s="155">
        <v>35.89</v>
      </c>
      <c r="E39" s="155">
        <v>18.6</v>
      </c>
      <c r="F39" s="155">
        <v>10.92</v>
      </c>
      <c r="G39" s="155">
        <v>6.05</v>
      </c>
      <c r="H39" s="155">
        <v>1.55</v>
      </c>
      <c r="I39" s="155">
        <v>4.5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0.32</v>
      </c>
      <c r="Q39" s="155">
        <v>11.98</v>
      </c>
      <c r="R39" s="155">
        <v>0</v>
      </c>
      <c r="S39" s="155">
        <v>0</v>
      </c>
      <c r="T39" s="155">
        <v>0</v>
      </c>
      <c r="U39" s="155">
        <v>0</v>
      </c>
      <c r="V39" s="155">
        <v>0</v>
      </c>
      <c r="W39" s="155">
        <v>0</v>
      </c>
      <c r="X39" s="154"/>
    </row>
    <row r="40" spans="1:24" ht="21.75" customHeight="1">
      <c r="A40" s="150" t="s">
        <v>108</v>
      </c>
      <c r="B40" s="154">
        <v>5</v>
      </c>
      <c r="C40" s="149">
        <v>47.87</v>
      </c>
      <c r="D40" s="149">
        <v>35.89</v>
      </c>
      <c r="E40" s="153">
        <v>18.6</v>
      </c>
      <c r="F40" s="153">
        <v>10.92</v>
      </c>
      <c r="G40" s="149">
        <v>6.05</v>
      </c>
      <c r="H40" s="156">
        <v>1.55</v>
      </c>
      <c r="I40" s="149">
        <v>4.5</v>
      </c>
      <c r="J40" s="153"/>
      <c r="K40" s="153"/>
      <c r="L40" s="149"/>
      <c r="M40" s="153"/>
      <c r="N40" s="149"/>
      <c r="O40" s="153"/>
      <c r="P40" s="149">
        <v>0.32</v>
      </c>
      <c r="Q40" s="149">
        <v>11.98</v>
      </c>
      <c r="R40" s="149">
        <v>0</v>
      </c>
      <c r="S40" s="149"/>
      <c r="T40" s="149"/>
      <c r="U40" s="149"/>
      <c r="V40" s="149"/>
      <c r="W40" s="149">
        <v>0</v>
      </c>
      <c r="X40" s="165"/>
    </row>
    <row r="41" spans="1:24" s="126" customFormat="1" ht="21.75" customHeight="1">
      <c r="A41" s="150" t="s">
        <v>109</v>
      </c>
      <c r="B41" s="151">
        <f>B42</f>
        <v>9</v>
      </c>
      <c r="C41" s="152">
        <v>83.11</v>
      </c>
      <c r="D41" s="152">
        <v>65.81</v>
      </c>
      <c r="E41" s="152">
        <v>34.44</v>
      </c>
      <c r="F41" s="152">
        <v>21</v>
      </c>
      <c r="G41" s="152">
        <v>10.37</v>
      </c>
      <c r="H41" s="152">
        <v>2.87</v>
      </c>
      <c r="I41" s="152">
        <v>7.5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17.3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0</v>
      </c>
      <c r="X41" s="165"/>
    </row>
    <row r="42" spans="1:24" ht="21.75" customHeight="1">
      <c r="A42" s="150" t="s">
        <v>110</v>
      </c>
      <c r="B42" s="151">
        <v>9</v>
      </c>
      <c r="C42" s="149">
        <v>83.11</v>
      </c>
      <c r="D42" s="149">
        <v>65.81</v>
      </c>
      <c r="E42" s="153">
        <v>34.44</v>
      </c>
      <c r="F42" s="153">
        <v>21</v>
      </c>
      <c r="G42" s="149">
        <v>10.37</v>
      </c>
      <c r="H42" s="156">
        <v>2.87</v>
      </c>
      <c r="I42" s="149">
        <v>7.5</v>
      </c>
      <c r="J42" s="149"/>
      <c r="K42" s="153"/>
      <c r="L42" s="149"/>
      <c r="M42" s="153"/>
      <c r="N42" s="149"/>
      <c r="O42" s="153"/>
      <c r="P42" s="149"/>
      <c r="Q42" s="149">
        <v>17.3</v>
      </c>
      <c r="R42" s="149">
        <v>0</v>
      </c>
      <c r="S42" s="149"/>
      <c r="T42" s="149"/>
      <c r="U42" s="149"/>
      <c r="V42" s="149"/>
      <c r="W42" s="149">
        <v>0</v>
      </c>
      <c r="X42" s="165"/>
    </row>
    <row r="43" spans="1:24" s="126" customFormat="1" ht="21.75" customHeight="1">
      <c r="A43" s="150" t="s">
        <v>111</v>
      </c>
      <c r="B43" s="151">
        <f>SUM(B44:B48)</f>
        <v>19</v>
      </c>
      <c r="C43" s="152">
        <v>203.48</v>
      </c>
      <c r="D43" s="152">
        <v>72.85000000000001</v>
      </c>
      <c r="E43" s="152">
        <v>31.680000000000003</v>
      </c>
      <c r="F43" s="152">
        <v>20.28</v>
      </c>
      <c r="G43" s="152">
        <v>10.89</v>
      </c>
      <c r="H43" s="152">
        <v>2.64</v>
      </c>
      <c r="I43" s="152">
        <v>8.25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10</v>
      </c>
      <c r="Q43" s="152">
        <v>130.63</v>
      </c>
      <c r="R43" s="152">
        <v>0</v>
      </c>
      <c r="S43" s="152">
        <v>0</v>
      </c>
      <c r="T43" s="152">
        <v>0</v>
      </c>
      <c r="U43" s="152">
        <v>0</v>
      </c>
      <c r="V43" s="152">
        <v>0</v>
      </c>
      <c r="W43" s="152">
        <v>0</v>
      </c>
      <c r="X43" s="152">
        <v>0</v>
      </c>
    </row>
    <row r="44" spans="1:24" ht="21.75" customHeight="1">
      <c r="A44" s="150" t="s">
        <v>112</v>
      </c>
      <c r="B44" s="151">
        <v>4</v>
      </c>
      <c r="C44" s="149">
        <v>37.900000000000006</v>
      </c>
      <c r="D44" s="149">
        <v>27.31</v>
      </c>
      <c r="E44" s="153">
        <v>13.440000000000001</v>
      </c>
      <c r="F44" s="153">
        <v>9</v>
      </c>
      <c r="G44" s="149">
        <v>4.87</v>
      </c>
      <c r="H44" s="156">
        <v>1.12</v>
      </c>
      <c r="I44" s="149">
        <v>3.75</v>
      </c>
      <c r="J44" s="149"/>
      <c r="K44" s="153"/>
      <c r="L44" s="153"/>
      <c r="M44" s="153"/>
      <c r="N44" s="149"/>
      <c r="O44" s="153"/>
      <c r="P44" s="149"/>
      <c r="Q44" s="149">
        <v>10.59</v>
      </c>
      <c r="R44" s="149">
        <v>0</v>
      </c>
      <c r="S44" s="149"/>
      <c r="T44" s="149"/>
      <c r="U44" s="149"/>
      <c r="V44" s="149"/>
      <c r="W44" s="149">
        <v>0</v>
      </c>
      <c r="X44" s="165"/>
    </row>
    <row r="45" spans="1:24" ht="21.75" customHeight="1">
      <c r="A45" s="150" t="s">
        <v>113</v>
      </c>
      <c r="B45" s="151">
        <v>5</v>
      </c>
      <c r="C45" s="149">
        <v>52.2</v>
      </c>
      <c r="D45" s="149">
        <v>35.540000000000006</v>
      </c>
      <c r="E45" s="153">
        <v>18.240000000000002</v>
      </c>
      <c r="F45" s="153">
        <v>11.28</v>
      </c>
      <c r="G45" s="149">
        <v>6.02</v>
      </c>
      <c r="H45" s="156">
        <v>1.52</v>
      </c>
      <c r="I45" s="149">
        <v>4.5</v>
      </c>
      <c r="J45" s="149"/>
      <c r="K45" s="153"/>
      <c r="L45" s="153"/>
      <c r="M45" s="153"/>
      <c r="N45" s="149"/>
      <c r="O45" s="153"/>
      <c r="P45" s="149"/>
      <c r="Q45" s="149">
        <v>16.66</v>
      </c>
      <c r="R45" s="149">
        <v>0</v>
      </c>
      <c r="S45" s="149"/>
      <c r="T45" s="149"/>
      <c r="U45" s="149"/>
      <c r="V45" s="149"/>
      <c r="W45" s="149">
        <v>0</v>
      </c>
      <c r="X45" s="165"/>
    </row>
    <row r="46" spans="1:24" ht="21.75" customHeight="1">
      <c r="A46" s="150" t="s">
        <v>114</v>
      </c>
      <c r="B46" s="151"/>
      <c r="C46" s="149">
        <v>10</v>
      </c>
      <c r="D46" s="149">
        <v>0</v>
      </c>
      <c r="E46" s="153"/>
      <c r="F46" s="153"/>
      <c r="G46" s="149">
        <v>0</v>
      </c>
      <c r="H46" s="156"/>
      <c r="I46" s="149"/>
      <c r="J46" s="149"/>
      <c r="K46" s="153"/>
      <c r="L46" s="153"/>
      <c r="M46" s="153"/>
      <c r="N46" s="149"/>
      <c r="O46" s="153"/>
      <c r="P46" s="149"/>
      <c r="Q46" s="149">
        <v>10</v>
      </c>
      <c r="R46" s="149">
        <v>0</v>
      </c>
      <c r="S46" s="149"/>
      <c r="T46" s="149"/>
      <c r="U46" s="149"/>
      <c r="V46" s="149"/>
      <c r="W46" s="149">
        <v>0</v>
      </c>
      <c r="X46" s="165"/>
    </row>
    <row r="47" spans="1:24" ht="21.75" customHeight="1">
      <c r="A47" s="150" t="s">
        <v>115</v>
      </c>
      <c r="B47" s="151"/>
      <c r="C47" s="149">
        <v>8</v>
      </c>
      <c r="D47" s="149">
        <v>0</v>
      </c>
      <c r="E47" s="153"/>
      <c r="F47" s="153"/>
      <c r="G47" s="149">
        <v>0</v>
      </c>
      <c r="H47" s="156"/>
      <c r="I47" s="149"/>
      <c r="J47" s="149"/>
      <c r="K47" s="153"/>
      <c r="L47" s="153"/>
      <c r="M47" s="153"/>
      <c r="N47" s="149"/>
      <c r="O47" s="153"/>
      <c r="P47" s="149"/>
      <c r="Q47" s="149">
        <v>8</v>
      </c>
      <c r="R47" s="149">
        <v>0</v>
      </c>
      <c r="S47" s="149"/>
      <c r="T47" s="149"/>
      <c r="U47" s="149"/>
      <c r="V47" s="149"/>
      <c r="W47" s="149">
        <v>0</v>
      </c>
      <c r="X47" s="165"/>
    </row>
    <row r="48" spans="1:24" ht="21.75" customHeight="1">
      <c r="A48" s="150" t="s">
        <v>116</v>
      </c>
      <c r="B48" s="151">
        <v>10</v>
      </c>
      <c r="C48" s="149">
        <v>95.38</v>
      </c>
      <c r="D48" s="149">
        <v>10</v>
      </c>
      <c r="E48" s="149"/>
      <c r="F48" s="149"/>
      <c r="G48" s="149">
        <v>0</v>
      </c>
      <c r="H48" s="156"/>
      <c r="I48" s="149"/>
      <c r="J48" s="149"/>
      <c r="K48" s="153"/>
      <c r="L48" s="149"/>
      <c r="M48" s="153"/>
      <c r="N48" s="149"/>
      <c r="O48" s="153"/>
      <c r="P48" s="149">
        <v>10</v>
      </c>
      <c r="Q48" s="149">
        <v>85.38</v>
      </c>
      <c r="R48" s="149">
        <v>0</v>
      </c>
      <c r="S48" s="149"/>
      <c r="T48" s="149"/>
      <c r="U48" s="149"/>
      <c r="V48" s="149"/>
      <c r="W48" s="149">
        <v>0</v>
      </c>
      <c r="X48" s="165"/>
    </row>
    <row r="49" spans="1:24" s="126" customFormat="1" ht="21.75" customHeight="1">
      <c r="A49" s="150" t="s">
        <v>117</v>
      </c>
      <c r="B49" s="160">
        <f>B50+B51</f>
        <v>48</v>
      </c>
      <c r="C49" s="156">
        <v>847.53</v>
      </c>
      <c r="D49" s="156">
        <v>345.94</v>
      </c>
      <c r="E49" s="156">
        <v>185.16</v>
      </c>
      <c r="F49" s="156">
        <v>91.44</v>
      </c>
      <c r="G49" s="156">
        <v>51.82</v>
      </c>
      <c r="H49" s="156">
        <v>15.43</v>
      </c>
      <c r="I49" s="156">
        <v>36.39</v>
      </c>
      <c r="J49" s="156">
        <v>17.52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501.59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69"/>
    </row>
    <row r="50" spans="1:24" ht="21.75" customHeight="1">
      <c r="A50" s="150" t="s">
        <v>118</v>
      </c>
      <c r="B50" s="151">
        <v>48</v>
      </c>
      <c r="C50" s="149">
        <v>596.78</v>
      </c>
      <c r="D50" s="149">
        <v>345.94</v>
      </c>
      <c r="E50" s="149">
        <v>185.16</v>
      </c>
      <c r="F50" s="149">
        <v>91.44</v>
      </c>
      <c r="G50" s="149">
        <v>51.82</v>
      </c>
      <c r="H50" s="149">
        <v>15.43</v>
      </c>
      <c r="I50" s="149">
        <v>36.39</v>
      </c>
      <c r="J50" s="149">
        <v>17.52</v>
      </c>
      <c r="K50" s="153"/>
      <c r="L50" s="149"/>
      <c r="M50" s="153"/>
      <c r="N50" s="149"/>
      <c r="O50" s="153"/>
      <c r="P50" s="149"/>
      <c r="Q50" s="149">
        <v>250.83999999999997</v>
      </c>
      <c r="R50" s="149">
        <v>0</v>
      </c>
      <c r="S50" s="149"/>
      <c r="T50" s="149"/>
      <c r="U50" s="149"/>
      <c r="V50" s="149"/>
      <c r="W50" s="149">
        <v>0</v>
      </c>
      <c r="X50" s="165"/>
    </row>
    <row r="51" spans="1:24" ht="21.75" customHeight="1">
      <c r="A51" s="150" t="s">
        <v>119</v>
      </c>
      <c r="B51" s="151"/>
      <c r="C51" s="149">
        <v>250.75</v>
      </c>
      <c r="D51" s="149">
        <v>0</v>
      </c>
      <c r="E51" s="149"/>
      <c r="F51" s="149"/>
      <c r="G51" s="149">
        <v>0</v>
      </c>
      <c r="H51" s="149"/>
      <c r="I51" s="149">
        <v>0</v>
      </c>
      <c r="J51" s="149"/>
      <c r="K51" s="153"/>
      <c r="L51" s="149"/>
      <c r="M51" s="153"/>
      <c r="N51" s="149"/>
      <c r="O51" s="153"/>
      <c r="P51" s="149"/>
      <c r="Q51" s="149">
        <v>250.75</v>
      </c>
      <c r="R51" s="149">
        <v>0</v>
      </c>
      <c r="S51" s="149"/>
      <c r="T51" s="149"/>
      <c r="U51" s="149"/>
      <c r="V51" s="149"/>
      <c r="W51" s="149">
        <v>0</v>
      </c>
      <c r="X51" s="165"/>
    </row>
    <row r="52" spans="1:24" s="94" customFormat="1" ht="21.75" customHeight="1">
      <c r="A52" s="150" t="s">
        <v>120</v>
      </c>
      <c r="B52" s="151">
        <f>B53</f>
        <v>32</v>
      </c>
      <c r="C52" s="152">
        <v>326.05</v>
      </c>
      <c r="D52" s="152">
        <v>225.14</v>
      </c>
      <c r="E52" s="152">
        <v>116.52000000000001</v>
      </c>
      <c r="F52" s="152">
        <v>73.56</v>
      </c>
      <c r="G52" s="152">
        <v>35.06</v>
      </c>
      <c r="H52" s="152">
        <v>9.71</v>
      </c>
      <c r="I52" s="152">
        <v>25.35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>
        <v>0</v>
      </c>
      <c r="P52" s="152">
        <v>0</v>
      </c>
      <c r="Q52" s="152">
        <v>100.91</v>
      </c>
      <c r="R52" s="152">
        <v>0</v>
      </c>
      <c r="S52" s="152">
        <v>0</v>
      </c>
      <c r="T52" s="152">
        <v>0</v>
      </c>
      <c r="U52" s="152">
        <v>0</v>
      </c>
      <c r="V52" s="152">
        <v>0</v>
      </c>
      <c r="W52" s="152">
        <v>0</v>
      </c>
      <c r="X52" s="165"/>
    </row>
    <row r="53" spans="1:24" s="125" customFormat="1" ht="21.75" customHeight="1">
      <c r="A53" s="150" t="s">
        <v>121</v>
      </c>
      <c r="B53" s="151">
        <v>32</v>
      </c>
      <c r="C53" s="149">
        <v>326.05</v>
      </c>
      <c r="D53" s="149">
        <v>225.14</v>
      </c>
      <c r="E53" s="153">
        <v>116.52000000000001</v>
      </c>
      <c r="F53" s="153">
        <v>73.56</v>
      </c>
      <c r="G53" s="149">
        <v>35.06</v>
      </c>
      <c r="H53" s="149">
        <v>9.71</v>
      </c>
      <c r="I53" s="149">
        <v>25.35</v>
      </c>
      <c r="J53" s="149"/>
      <c r="K53" s="153"/>
      <c r="L53" s="149"/>
      <c r="M53" s="153"/>
      <c r="N53" s="149"/>
      <c r="O53" s="153"/>
      <c r="P53" s="149"/>
      <c r="Q53" s="149">
        <v>100.91</v>
      </c>
      <c r="R53" s="149">
        <v>0</v>
      </c>
      <c r="S53" s="149"/>
      <c r="T53" s="149"/>
      <c r="U53" s="149"/>
      <c r="V53" s="149"/>
      <c r="W53" s="149">
        <v>0</v>
      </c>
      <c r="X53" s="165"/>
    </row>
    <row r="54" spans="1:24" s="126" customFormat="1" ht="21.75" customHeight="1">
      <c r="A54" s="150" t="s">
        <v>122</v>
      </c>
      <c r="B54" s="151">
        <f>B55</f>
        <v>17</v>
      </c>
      <c r="C54" s="152">
        <v>314.95</v>
      </c>
      <c r="D54" s="152">
        <v>122</v>
      </c>
      <c r="E54" s="152">
        <v>63.96</v>
      </c>
      <c r="F54" s="152">
        <v>38.88</v>
      </c>
      <c r="G54" s="152">
        <v>19.159999999999997</v>
      </c>
      <c r="H54" s="152">
        <v>5.33</v>
      </c>
      <c r="I54" s="152">
        <v>13.829999999999998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192.95</v>
      </c>
      <c r="R54" s="152">
        <v>0</v>
      </c>
      <c r="S54" s="152">
        <v>0</v>
      </c>
      <c r="T54" s="152">
        <v>0</v>
      </c>
      <c r="U54" s="152">
        <v>0</v>
      </c>
      <c r="V54" s="152">
        <v>0</v>
      </c>
      <c r="W54" s="152">
        <v>0</v>
      </c>
      <c r="X54" s="165"/>
    </row>
    <row r="55" spans="1:24" ht="21.75" customHeight="1">
      <c r="A55" s="150" t="s">
        <v>123</v>
      </c>
      <c r="B55" s="151">
        <v>17</v>
      </c>
      <c r="C55" s="149">
        <v>314.95</v>
      </c>
      <c r="D55" s="149">
        <v>122</v>
      </c>
      <c r="E55" s="153">
        <v>63.96</v>
      </c>
      <c r="F55" s="153">
        <v>38.88</v>
      </c>
      <c r="G55" s="149">
        <v>19.159999999999997</v>
      </c>
      <c r="H55" s="149">
        <v>5.33</v>
      </c>
      <c r="I55" s="149">
        <v>13.829999999999998</v>
      </c>
      <c r="J55" s="153"/>
      <c r="K55" s="153"/>
      <c r="L55" s="149"/>
      <c r="M55" s="153"/>
      <c r="N55" s="149"/>
      <c r="O55" s="153"/>
      <c r="P55" s="153"/>
      <c r="Q55" s="149">
        <v>192.95</v>
      </c>
      <c r="R55" s="149">
        <v>0</v>
      </c>
      <c r="S55" s="149"/>
      <c r="T55" s="149"/>
      <c r="U55" s="149"/>
      <c r="V55" s="149"/>
      <c r="W55" s="149">
        <v>0</v>
      </c>
      <c r="X55" s="165"/>
    </row>
    <row r="56" spans="1:24" s="126" customFormat="1" ht="21.75" customHeight="1">
      <c r="A56" s="150" t="s">
        <v>124</v>
      </c>
      <c r="B56" s="154">
        <f>B57</f>
        <v>19</v>
      </c>
      <c r="C56" s="155">
        <v>282.94</v>
      </c>
      <c r="D56" s="155">
        <v>147.59</v>
      </c>
      <c r="E56" s="155">
        <v>78.72</v>
      </c>
      <c r="F56" s="155">
        <v>40.56</v>
      </c>
      <c r="G56" s="155">
        <v>21.95</v>
      </c>
      <c r="H56" s="155">
        <v>6.56</v>
      </c>
      <c r="I56" s="155">
        <v>15.39</v>
      </c>
      <c r="J56" s="155">
        <v>6.36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123.55</v>
      </c>
      <c r="R56" s="155">
        <v>11.8</v>
      </c>
      <c r="S56" s="155">
        <v>0</v>
      </c>
      <c r="T56" s="155">
        <v>0</v>
      </c>
      <c r="U56" s="155">
        <v>0</v>
      </c>
      <c r="V56" s="155">
        <v>0</v>
      </c>
      <c r="W56" s="155">
        <v>0</v>
      </c>
      <c r="X56" s="165"/>
    </row>
    <row r="57" spans="1:24" ht="21.75" customHeight="1">
      <c r="A57" s="150" t="s">
        <v>125</v>
      </c>
      <c r="B57" s="154">
        <v>19</v>
      </c>
      <c r="C57" s="149">
        <v>282.94</v>
      </c>
      <c r="D57" s="149">
        <v>147.59</v>
      </c>
      <c r="E57" s="153">
        <v>78.72</v>
      </c>
      <c r="F57" s="153">
        <v>40.56</v>
      </c>
      <c r="G57" s="149">
        <v>21.95</v>
      </c>
      <c r="H57" s="149">
        <v>6.56</v>
      </c>
      <c r="I57" s="149">
        <v>15.39</v>
      </c>
      <c r="J57" s="153">
        <v>6.36</v>
      </c>
      <c r="K57" s="153"/>
      <c r="L57" s="149"/>
      <c r="M57" s="153"/>
      <c r="N57" s="149"/>
      <c r="O57" s="153"/>
      <c r="P57" s="153"/>
      <c r="Q57" s="149">
        <v>123.55</v>
      </c>
      <c r="R57" s="149">
        <v>11.8</v>
      </c>
      <c r="S57" s="149"/>
      <c r="T57" s="149"/>
      <c r="U57" s="149"/>
      <c r="V57" s="149"/>
      <c r="W57" s="149">
        <v>0</v>
      </c>
      <c r="X57" s="165"/>
    </row>
    <row r="58" spans="1:24" s="126" customFormat="1" ht="21.75" customHeight="1">
      <c r="A58" s="150" t="s">
        <v>126</v>
      </c>
      <c r="B58" s="160">
        <f>B59+B60</f>
        <v>38</v>
      </c>
      <c r="C58" s="156">
        <v>835.82</v>
      </c>
      <c r="D58" s="156">
        <v>444.47</v>
      </c>
      <c r="E58" s="156">
        <v>171.72</v>
      </c>
      <c r="F58" s="156">
        <v>86.63999999999999</v>
      </c>
      <c r="G58" s="156">
        <v>48.51</v>
      </c>
      <c r="H58" s="156">
        <v>14.31</v>
      </c>
      <c r="I58" s="156">
        <v>34.2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137.6</v>
      </c>
      <c r="Q58" s="156">
        <v>329.42</v>
      </c>
      <c r="R58" s="156">
        <v>34.46</v>
      </c>
      <c r="S58" s="156">
        <v>0</v>
      </c>
      <c r="T58" s="156">
        <v>27.47</v>
      </c>
      <c r="U58" s="156">
        <v>0</v>
      </c>
      <c r="V58" s="156">
        <v>0</v>
      </c>
      <c r="W58" s="156">
        <v>0</v>
      </c>
      <c r="X58" s="169"/>
    </row>
    <row r="59" spans="1:24" ht="21.75" customHeight="1">
      <c r="A59" s="150" t="s">
        <v>127</v>
      </c>
      <c r="B59" s="151">
        <v>27</v>
      </c>
      <c r="C59" s="149">
        <v>690.23</v>
      </c>
      <c r="D59" s="149">
        <v>370.6</v>
      </c>
      <c r="E59" s="153">
        <v>134.88</v>
      </c>
      <c r="F59" s="153">
        <v>61.67999999999999</v>
      </c>
      <c r="G59" s="149">
        <v>36.44</v>
      </c>
      <c r="H59" s="149">
        <v>11.24</v>
      </c>
      <c r="I59" s="149">
        <v>25.2</v>
      </c>
      <c r="J59" s="153"/>
      <c r="K59" s="153"/>
      <c r="L59" s="153"/>
      <c r="M59" s="153"/>
      <c r="N59" s="149"/>
      <c r="O59" s="153"/>
      <c r="P59" s="161">
        <v>137.6</v>
      </c>
      <c r="Q59" s="149">
        <v>292.16</v>
      </c>
      <c r="R59" s="149">
        <v>0</v>
      </c>
      <c r="S59" s="149"/>
      <c r="T59" s="149">
        <v>27.47</v>
      </c>
      <c r="U59" s="149"/>
      <c r="V59" s="149"/>
      <c r="W59" s="149">
        <v>0</v>
      </c>
      <c r="X59" s="165"/>
    </row>
    <row r="60" spans="1:24" ht="21.75" customHeight="1">
      <c r="A60" s="150" t="s">
        <v>128</v>
      </c>
      <c r="B60" s="151">
        <v>11</v>
      </c>
      <c r="C60" s="149">
        <v>145.59</v>
      </c>
      <c r="D60" s="149">
        <v>73.87</v>
      </c>
      <c r="E60" s="153">
        <v>36.839999999999996</v>
      </c>
      <c r="F60" s="153">
        <v>24.96</v>
      </c>
      <c r="G60" s="149">
        <v>12.07</v>
      </c>
      <c r="H60" s="149">
        <v>3.07</v>
      </c>
      <c r="I60" s="149">
        <v>9</v>
      </c>
      <c r="J60" s="149"/>
      <c r="K60" s="153"/>
      <c r="L60" s="153"/>
      <c r="M60" s="153"/>
      <c r="N60" s="149"/>
      <c r="O60" s="153"/>
      <c r="P60" s="149"/>
      <c r="Q60" s="149">
        <v>37.260000000000005</v>
      </c>
      <c r="R60" s="149">
        <v>34.46</v>
      </c>
      <c r="S60" s="149"/>
      <c r="T60" s="149"/>
      <c r="U60" s="149"/>
      <c r="V60" s="149"/>
      <c r="W60" s="149">
        <v>0</v>
      </c>
      <c r="X60" s="165"/>
    </row>
    <row r="61" spans="1:24" s="126" customFormat="1" ht="21.75" customHeight="1">
      <c r="A61" s="150" t="s">
        <v>129</v>
      </c>
      <c r="B61" s="151">
        <f>B62+B63</f>
        <v>186</v>
      </c>
      <c r="C61" s="152">
        <v>2521.44</v>
      </c>
      <c r="D61" s="152">
        <v>1318.7800000000002</v>
      </c>
      <c r="E61" s="152">
        <v>674.1600000000001</v>
      </c>
      <c r="F61" s="152">
        <v>218.07</v>
      </c>
      <c r="G61" s="152">
        <v>209.35</v>
      </c>
      <c r="H61" s="152">
        <v>56.18</v>
      </c>
      <c r="I61" s="152">
        <v>153.17000000000002</v>
      </c>
      <c r="J61" s="152">
        <v>217.2</v>
      </c>
      <c r="K61" s="152">
        <v>0</v>
      </c>
      <c r="L61" s="152">
        <v>0</v>
      </c>
      <c r="M61" s="152">
        <v>0</v>
      </c>
      <c r="N61" s="152">
        <v>0</v>
      </c>
      <c r="O61" s="152">
        <v>0</v>
      </c>
      <c r="P61" s="152">
        <v>0</v>
      </c>
      <c r="Q61" s="152">
        <v>1037.6599999999999</v>
      </c>
      <c r="R61" s="152">
        <v>0</v>
      </c>
      <c r="S61" s="152">
        <v>0</v>
      </c>
      <c r="T61" s="152">
        <v>35</v>
      </c>
      <c r="U61" s="152">
        <v>0</v>
      </c>
      <c r="V61" s="152">
        <v>0</v>
      </c>
      <c r="W61" s="152">
        <v>130</v>
      </c>
      <c r="X61" s="165"/>
    </row>
    <row r="62" spans="1:24" ht="21.75" customHeight="1">
      <c r="A62" s="150" t="s">
        <v>130</v>
      </c>
      <c r="B62" s="151">
        <v>123</v>
      </c>
      <c r="C62" s="149">
        <v>1380.8200000000002</v>
      </c>
      <c r="D62" s="149">
        <v>889.18</v>
      </c>
      <c r="E62" s="153">
        <v>458.16</v>
      </c>
      <c r="F62" s="153">
        <v>218.07</v>
      </c>
      <c r="G62" s="149">
        <v>143.35</v>
      </c>
      <c r="H62" s="149">
        <v>38.18</v>
      </c>
      <c r="I62" s="149">
        <v>105.17</v>
      </c>
      <c r="J62" s="149">
        <v>69.6</v>
      </c>
      <c r="K62" s="153"/>
      <c r="L62" s="153"/>
      <c r="M62" s="153"/>
      <c r="N62" s="149"/>
      <c r="O62" s="153"/>
      <c r="P62" s="149"/>
      <c r="Q62" s="149">
        <v>361.64</v>
      </c>
      <c r="R62" s="149">
        <v>0</v>
      </c>
      <c r="S62" s="149"/>
      <c r="T62" s="149"/>
      <c r="U62" s="149"/>
      <c r="V62" s="149"/>
      <c r="W62" s="149">
        <v>130</v>
      </c>
      <c r="X62" s="165"/>
    </row>
    <row r="63" spans="1:24" ht="21.75" customHeight="1">
      <c r="A63" s="150" t="s">
        <v>131</v>
      </c>
      <c r="B63" s="151">
        <v>63</v>
      </c>
      <c r="C63" s="149">
        <v>1140.62</v>
      </c>
      <c r="D63" s="149">
        <v>429.6</v>
      </c>
      <c r="E63" s="153">
        <v>216</v>
      </c>
      <c r="F63" s="153"/>
      <c r="G63" s="149">
        <v>66</v>
      </c>
      <c r="H63" s="149">
        <v>18</v>
      </c>
      <c r="I63" s="149">
        <v>48</v>
      </c>
      <c r="J63" s="149">
        <v>147.60000000000002</v>
      </c>
      <c r="K63" s="153"/>
      <c r="L63" s="153"/>
      <c r="M63" s="153"/>
      <c r="N63" s="149"/>
      <c r="O63" s="153"/>
      <c r="P63" s="149"/>
      <c r="Q63" s="149">
        <v>676.02</v>
      </c>
      <c r="R63" s="149">
        <v>0</v>
      </c>
      <c r="S63" s="149"/>
      <c r="T63" s="149">
        <v>35</v>
      </c>
      <c r="U63" s="149"/>
      <c r="V63" s="149"/>
      <c r="W63" s="149">
        <v>0</v>
      </c>
      <c r="X63" s="165"/>
    </row>
    <row r="64" spans="1:24" s="126" customFormat="1" ht="21.75" customHeight="1">
      <c r="A64" s="150" t="s">
        <v>132</v>
      </c>
      <c r="B64" s="151">
        <f>B65+B66</f>
        <v>3</v>
      </c>
      <c r="C64" s="152">
        <v>4119.57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0</v>
      </c>
      <c r="N64" s="152">
        <v>0</v>
      </c>
      <c r="O64" s="152">
        <v>0</v>
      </c>
      <c r="P64" s="152">
        <v>0</v>
      </c>
      <c r="Q64" s="152">
        <v>4119.57</v>
      </c>
      <c r="R64" s="152">
        <v>0</v>
      </c>
      <c r="S64" s="152">
        <v>0</v>
      </c>
      <c r="T64" s="152">
        <v>0</v>
      </c>
      <c r="U64" s="152">
        <v>0</v>
      </c>
      <c r="V64" s="152">
        <v>0</v>
      </c>
      <c r="W64" s="152">
        <v>0</v>
      </c>
      <c r="X64" s="169"/>
    </row>
    <row r="65" spans="1:24" ht="21.75" customHeight="1">
      <c r="A65" s="150" t="s">
        <v>133</v>
      </c>
      <c r="B65" s="151">
        <v>3</v>
      </c>
      <c r="C65" s="149">
        <v>267.16999999999996</v>
      </c>
      <c r="D65" s="149">
        <v>0</v>
      </c>
      <c r="E65" s="149"/>
      <c r="F65" s="149"/>
      <c r="G65" s="149">
        <v>0</v>
      </c>
      <c r="H65" s="149"/>
      <c r="I65" s="149"/>
      <c r="J65" s="149"/>
      <c r="K65" s="153"/>
      <c r="L65" s="149"/>
      <c r="M65" s="153"/>
      <c r="N65" s="149"/>
      <c r="O65" s="153"/>
      <c r="P65" s="161"/>
      <c r="Q65" s="149">
        <v>267.16999999999996</v>
      </c>
      <c r="R65" s="149">
        <v>0</v>
      </c>
      <c r="S65" s="149"/>
      <c r="T65" s="149"/>
      <c r="U65" s="149"/>
      <c r="V65" s="149"/>
      <c r="W65" s="149">
        <v>0</v>
      </c>
      <c r="X65" s="165"/>
    </row>
    <row r="66" spans="1:24" ht="21.75" customHeight="1">
      <c r="A66" s="150" t="s">
        <v>134</v>
      </c>
      <c r="B66" s="151"/>
      <c r="C66" s="149">
        <v>3852.4</v>
      </c>
      <c r="D66" s="149">
        <v>0</v>
      </c>
      <c r="E66" s="149"/>
      <c r="F66" s="149"/>
      <c r="G66" s="149">
        <v>0</v>
      </c>
      <c r="H66" s="149"/>
      <c r="I66" s="149">
        <v>0</v>
      </c>
      <c r="J66" s="149"/>
      <c r="K66" s="153"/>
      <c r="L66" s="149"/>
      <c r="M66" s="153"/>
      <c r="N66" s="149"/>
      <c r="O66" s="153"/>
      <c r="P66" s="149"/>
      <c r="Q66" s="149">
        <v>3852.4</v>
      </c>
      <c r="R66" s="149">
        <v>0</v>
      </c>
      <c r="S66" s="149"/>
      <c r="T66" s="149"/>
      <c r="U66" s="149"/>
      <c r="V66" s="149"/>
      <c r="W66" s="149">
        <v>0</v>
      </c>
      <c r="X66" s="165"/>
    </row>
    <row r="67" spans="1:24" s="126" customFormat="1" ht="21.75" customHeight="1">
      <c r="A67" s="150"/>
      <c r="B67" s="151"/>
      <c r="C67" s="149"/>
      <c r="D67" s="149"/>
      <c r="E67" s="149"/>
      <c r="F67" s="149"/>
      <c r="G67" s="149"/>
      <c r="H67" s="149"/>
      <c r="I67" s="149"/>
      <c r="J67" s="149"/>
      <c r="K67" s="153"/>
      <c r="L67" s="149"/>
      <c r="M67" s="153"/>
      <c r="N67" s="149"/>
      <c r="O67" s="153"/>
      <c r="P67" s="149"/>
      <c r="Q67" s="149"/>
      <c r="R67" s="149"/>
      <c r="S67" s="149"/>
      <c r="T67" s="149"/>
      <c r="U67" s="149"/>
      <c r="V67" s="149"/>
      <c r="W67" s="149"/>
      <c r="X67" s="165"/>
    </row>
    <row r="68" spans="1:24" s="126" customFormat="1" ht="21.75" customHeight="1">
      <c r="A68" s="147" t="s">
        <v>135</v>
      </c>
      <c r="B68" s="148">
        <f>B69+B71+B75+B76+B77+B79+B80</f>
        <v>380</v>
      </c>
      <c r="C68" s="149">
        <v>10116.439999999999</v>
      </c>
      <c r="D68" s="149">
        <v>4790.06</v>
      </c>
      <c r="E68" s="149">
        <v>1489.3200000000002</v>
      </c>
      <c r="F68" s="149">
        <v>1150.6799999999998</v>
      </c>
      <c r="G68" s="149">
        <v>339.63</v>
      </c>
      <c r="H68" s="149">
        <v>124.11000000000001</v>
      </c>
      <c r="I68" s="149">
        <v>215.52</v>
      </c>
      <c r="J68" s="149">
        <v>13.32</v>
      </c>
      <c r="K68" s="149">
        <v>0</v>
      </c>
      <c r="L68" s="149">
        <v>0</v>
      </c>
      <c r="M68" s="149">
        <v>0</v>
      </c>
      <c r="N68" s="149">
        <v>0</v>
      </c>
      <c r="O68" s="149">
        <v>0</v>
      </c>
      <c r="P68" s="149">
        <v>1797.11</v>
      </c>
      <c r="Q68" s="149">
        <v>3647.96</v>
      </c>
      <c r="R68" s="149">
        <v>0</v>
      </c>
      <c r="S68" s="149">
        <v>0</v>
      </c>
      <c r="T68" s="149">
        <v>416.42</v>
      </c>
      <c r="U68" s="149">
        <v>0</v>
      </c>
      <c r="V68" s="149">
        <v>0</v>
      </c>
      <c r="W68" s="149">
        <v>1262</v>
      </c>
      <c r="X68" s="164"/>
    </row>
    <row r="69" spans="1:24" s="126" customFormat="1" ht="21.75" customHeight="1">
      <c r="A69" s="150" t="s">
        <v>136</v>
      </c>
      <c r="B69" s="151">
        <f>B70</f>
        <v>45</v>
      </c>
      <c r="C69" s="152">
        <v>36</v>
      </c>
      <c r="D69" s="152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0</v>
      </c>
      <c r="N69" s="152">
        <v>0</v>
      </c>
      <c r="O69" s="152">
        <v>0</v>
      </c>
      <c r="P69" s="152">
        <v>0</v>
      </c>
      <c r="Q69" s="152">
        <v>36</v>
      </c>
      <c r="R69" s="152">
        <v>0</v>
      </c>
      <c r="S69" s="152">
        <v>0</v>
      </c>
      <c r="T69" s="152">
        <v>0</v>
      </c>
      <c r="U69" s="152">
        <v>0</v>
      </c>
      <c r="V69" s="152">
        <v>0</v>
      </c>
      <c r="W69" s="152">
        <v>0</v>
      </c>
      <c r="X69" s="173"/>
    </row>
    <row r="70" spans="1:24" ht="21.75" customHeight="1">
      <c r="A70" s="150" t="s">
        <v>137</v>
      </c>
      <c r="B70" s="151">
        <v>45</v>
      </c>
      <c r="C70" s="149">
        <v>36</v>
      </c>
      <c r="D70" s="149">
        <v>0</v>
      </c>
      <c r="E70" s="149"/>
      <c r="F70" s="149"/>
      <c r="G70" s="149">
        <v>0</v>
      </c>
      <c r="H70" s="149"/>
      <c r="I70" s="149"/>
      <c r="J70" s="149"/>
      <c r="K70" s="153"/>
      <c r="L70" s="149"/>
      <c r="M70" s="153"/>
      <c r="N70" s="149"/>
      <c r="O70" s="153"/>
      <c r="P70" s="149"/>
      <c r="Q70" s="149">
        <v>36</v>
      </c>
      <c r="R70" s="149">
        <v>0</v>
      </c>
      <c r="S70" s="149"/>
      <c r="T70" s="149"/>
      <c r="U70" s="149"/>
      <c r="V70" s="149"/>
      <c r="W70" s="149">
        <v>0</v>
      </c>
      <c r="X70" s="174"/>
    </row>
    <row r="71" spans="1:24" s="126" customFormat="1" ht="21.75" customHeight="1">
      <c r="A71" s="150" t="s">
        <v>138</v>
      </c>
      <c r="B71" s="154">
        <f>B72+B73+B74</f>
        <v>291</v>
      </c>
      <c r="C71" s="155">
        <v>8882.48</v>
      </c>
      <c r="D71" s="155">
        <v>4396.47</v>
      </c>
      <c r="E71" s="155">
        <v>1284.6000000000001</v>
      </c>
      <c r="F71" s="155">
        <v>1062.6799999999998</v>
      </c>
      <c r="G71" s="155">
        <v>281.65</v>
      </c>
      <c r="H71" s="155">
        <v>107.05000000000001</v>
      </c>
      <c r="I71" s="155">
        <v>174.59999999999997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1767.54</v>
      </c>
      <c r="Q71" s="155">
        <v>3030.82</v>
      </c>
      <c r="R71" s="155">
        <v>0</v>
      </c>
      <c r="S71" s="155">
        <v>0</v>
      </c>
      <c r="T71" s="155">
        <v>344.19</v>
      </c>
      <c r="U71" s="155">
        <v>0</v>
      </c>
      <c r="V71" s="155">
        <v>0</v>
      </c>
      <c r="W71" s="155">
        <v>1111</v>
      </c>
      <c r="X71" s="166"/>
    </row>
    <row r="72" spans="1:24" ht="21.75" customHeight="1">
      <c r="A72" s="150" t="s">
        <v>139</v>
      </c>
      <c r="B72" s="151">
        <v>238</v>
      </c>
      <c r="C72" s="149">
        <v>7207.419999999999</v>
      </c>
      <c r="D72" s="149">
        <v>3640.09</v>
      </c>
      <c r="E72" s="153">
        <v>1048.44</v>
      </c>
      <c r="F72" s="153">
        <v>882.04</v>
      </c>
      <c r="G72" s="149">
        <v>230.17</v>
      </c>
      <c r="H72" s="149">
        <v>87.37</v>
      </c>
      <c r="I72" s="149">
        <v>142.79999999999998</v>
      </c>
      <c r="J72" s="149"/>
      <c r="K72" s="153"/>
      <c r="L72" s="153"/>
      <c r="M72" s="153"/>
      <c r="N72" s="149"/>
      <c r="O72" s="153"/>
      <c r="P72" s="149">
        <v>1479.44</v>
      </c>
      <c r="Q72" s="149">
        <v>2272.14</v>
      </c>
      <c r="R72" s="149">
        <v>0</v>
      </c>
      <c r="S72" s="149"/>
      <c r="T72" s="149">
        <v>344.19</v>
      </c>
      <c r="U72" s="149"/>
      <c r="V72" s="149"/>
      <c r="W72" s="149">
        <v>951</v>
      </c>
      <c r="X72" s="174"/>
    </row>
    <row r="73" spans="1:24" ht="21.75" customHeight="1">
      <c r="A73" s="150" t="s">
        <v>140</v>
      </c>
      <c r="B73" s="151">
        <v>53</v>
      </c>
      <c r="C73" s="149">
        <v>1603.62</v>
      </c>
      <c r="D73" s="149">
        <v>756.38</v>
      </c>
      <c r="E73" s="153">
        <v>236.16</v>
      </c>
      <c r="F73" s="153">
        <v>180.64</v>
      </c>
      <c r="G73" s="149">
        <v>51.48</v>
      </c>
      <c r="H73" s="149">
        <v>19.68</v>
      </c>
      <c r="I73" s="149">
        <v>31.799999999999997</v>
      </c>
      <c r="J73" s="149"/>
      <c r="K73" s="153"/>
      <c r="L73" s="153"/>
      <c r="M73" s="153"/>
      <c r="N73" s="149"/>
      <c r="O73" s="153"/>
      <c r="P73" s="161">
        <v>288.1</v>
      </c>
      <c r="Q73" s="149">
        <v>687.24</v>
      </c>
      <c r="R73" s="149">
        <v>0</v>
      </c>
      <c r="S73" s="149"/>
      <c r="T73" s="149"/>
      <c r="U73" s="149"/>
      <c r="V73" s="149"/>
      <c r="W73" s="149">
        <v>160</v>
      </c>
      <c r="X73" s="174"/>
    </row>
    <row r="74" spans="1:24" ht="21.75" customHeight="1">
      <c r="A74" s="150" t="s">
        <v>141</v>
      </c>
      <c r="B74" s="151"/>
      <c r="C74" s="149">
        <v>71.44</v>
      </c>
      <c r="D74" s="149">
        <v>0</v>
      </c>
      <c r="E74" s="149"/>
      <c r="F74" s="149"/>
      <c r="G74" s="149">
        <v>0</v>
      </c>
      <c r="H74" s="149"/>
      <c r="I74" s="149">
        <v>0</v>
      </c>
      <c r="J74" s="149"/>
      <c r="K74" s="153"/>
      <c r="L74" s="149"/>
      <c r="M74" s="153"/>
      <c r="N74" s="149"/>
      <c r="O74" s="153"/>
      <c r="P74" s="149"/>
      <c r="Q74" s="149">
        <v>71.44</v>
      </c>
      <c r="R74" s="149">
        <v>0</v>
      </c>
      <c r="S74" s="149"/>
      <c r="T74" s="149"/>
      <c r="U74" s="149"/>
      <c r="V74" s="149"/>
      <c r="W74" s="149">
        <v>0</v>
      </c>
      <c r="X74" s="165"/>
    </row>
    <row r="75" spans="1:24" s="126" customFormat="1" ht="21.75" customHeight="1">
      <c r="A75" s="150" t="s">
        <v>142</v>
      </c>
      <c r="B75" s="151"/>
      <c r="C75" s="149">
        <v>8</v>
      </c>
      <c r="D75" s="149">
        <v>0</v>
      </c>
      <c r="E75" s="149"/>
      <c r="F75" s="149"/>
      <c r="G75" s="149">
        <v>0</v>
      </c>
      <c r="H75" s="149"/>
      <c r="I75" s="149"/>
      <c r="J75" s="149"/>
      <c r="K75" s="153"/>
      <c r="L75" s="149"/>
      <c r="M75" s="153"/>
      <c r="N75" s="149"/>
      <c r="O75" s="153"/>
      <c r="P75" s="149"/>
      <c r="Q75" s="149">
        <v>8</v>
      </c>
      <c r="R75" s="149">
        <v>0</v>
      </c>
      <c r="S75" s="149"/>
      <c r="T75" s="149"/>
      <c r="U75" s="149"/>
      <c r="V75" s="149"/>
      <c r="W75" s="149">
        <v>0</v>
      </c>
      <c r="X75" s="174"/>
    </row>
    <row r="76" spans="1:24" s="94" customFormat="1" ht="21.75" customHeight="1">
      <c r="A76" s="150" t="s">
        <v>143</v>
      </c>
      <c r="B76" s="151"/>
      <c r="C76" s="149">
        <v>8</v>
      </c>
      <c r="D76" s="149">
        <v>0</v>
      </c>
      <c r="E76" s="149"/>
      <c r="F76" s="149"/>
      <c r="G76" s="149">
        <v>0</v>
      </c>
      <c r="H76" s="149"/>
      <c r="I76" s="149"/>
      <c r="J76" s="149"/>
      <c r="K76" s="153"/>
      <c r="L76" s="149"/>
      <c r="M76" s="153"/>
      <c r="N76" s="149"/>
      <c r="O76" s="153"/>
      <c r="P76" s="149"/>
      <c r="Q76" s="149">
        <v>8</v>
      </c>
      <c r="R76" s="149">
        <v>0</v>
      </c>
      <c r="S76" s="149"/>
      <c r="T76" s="149"/>
      <c r="U76" s="149"/>
      <c r="V76" s="149"/>
      <c r="W76" s="149">
        <v>0</v>
      </c>
      <c r="X76" s="174"/>
    </row>
    <row r="77" spans="1:24" s="94" customFormat="1" ht="21.75" customHeight="1">
      <c r="A77" s="150" t="s">
        <v>144</v>
      </c>
      <c r="B77" s="154">
        <f>B78</f>
        <v>44</v>
      </c>
      <c r="C77" s="155">
        <v>740.73</v>
      </c>
      <c r="D77" s="155">
        <v>393.59</v>
      </c>
      <c r="E77" s="155">
        <v>204.71999999999997</v>
      </c>
      <c r="F77" s="155">
        <v>88</v>
      </c>
      <c r="G77" s="155">
        <v>57.98</v>
      </c>
      <c r="H77" s="155">
        <v>17.06</v>
      </c>
      <c r="I77" s="155">
        <v>40.92</v>
      </c>
      <c r="J77" s="155">
        <v>13.32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29.57</v>
      </c>
      <c r="Q77" s="155">
        <v>196.14</v>
      </c>
      <c r="R77" s="155">
        <v>0</v>
      </c>
      <c r="S77" s="155">
        <v>0</v>
      </c>
      <c r="T77" s="155">
        <v>0</v>
      </c>
      <c r="U77" s="155">
        <v>0</v>
      </c>
      <c r="V77" s="155">
        <v>0</v>
      </c>
      <c r="W77" s="155">
        <v>151</v>
      </c>
      <c r="X77" s="165"/>
    </row>
    <row r="78" spans="1:24" s="125" customFormat="1" ht="21.75" customHeight="1">
      <c r="A78" s="150" t="s">
        <v>145</v>
      </c>
      <c r="B78" s="154">
        <v>44</v>
      </c>
      <c r="C78" s="149">
        <v>740.73</v>
      </c>
      <c r="D78" s="149">
        <v>393.59</v>
      </c>
      <c r="E78" s="153">
        <v>204.71999999999997</v>
      </c>
      <c r="F78" s="153">
        <v>88</v>
      </c>
      <c r="G78" s="149">
        <v>57.98</v>
      </c>
      <c r="H78" s="149">
        <v>17.06</v>
      </c>
      <c r="I78" s="149">
        <v>40.92</v>
      </c>
      <c r="J78" s="153">
        <v>13.32</v>
      </c>
      <c r="K78" s="153"/>
      <c r="L78" s="153"/>
      <c r="M78" s="153"/>
      <c r="N78" s="149"/>
      <c r="O78" s="153"/>
      <c r="P78" s="161">
        <v>29.57</v>
      </c>
      <c r="Q78" s="149">
        <v>196.14</v>
      </c>
      <c r="R78" s="149">
        <v>0</v>
      </c>
      <c r="S78" s="149"/>
      <c r="T78" s="149"/>
      <c r="U78" s="149"/>
      <c r="V78" s="149"/>
      <c r="W78" s="149">
        <v>151</v>
      </c>
      <c r="X78" s="165"/>
    </row>
    <row r="79" spans="1:24" s="126" customFormat="1" ht="21.75" customHeight="1">
      <c r="A79" s="150" t="s">
        <v>146</v>
      </c>
      <c r="B79" s="151"/>
      <c r="C79" s="149">
        <v>72.23</v>
      </c>
      <c r="D79" s="149">
        <v>0</v>
      </c>
      <c r="E79" s="149"/>
      <c r="F79" s="149"/>
      <c r="G79" s="149">
        <v>0</v>
      </c>
      <c r="H79" s="149"/>
      <c r="I79" s="149"/>
      <c r="J79" s="149"/>
      <c r="K79" s="153"/>
      <c r="L79" s="149"/>
      <c r="M79" s="153"/>
      <c r="N79" s="149"/>
      <c r="O79" s="153"/>
      <c r="P79" s="149"/>
      <c r="Q79" s="149">
        <v>0</v>
      </c>
      <c r="R79" s="149">
        <v>0</v>
      </c>
      <c r="S79" s="149"/>
      <c r="T79" s="149">
        <v>72.23</v>
      </c>
      <c r="U79" s="149"/>
      <c r="V79" s="149"/>
      <c r="W79" s="149">
        <v>0</v>
      </c>
      <c r="X79" s="165"/>
    </row>
    <row r="80" spans="1:24" s="126" customFormat="1" ht="21.75" customHeight="1">
      <c r="A80" s="150" t="s">
        <v>147</v>
      </c>
      <c r="B80" s="151"/>
      <c r="C80" s="149">
        <v>369</v>
      </c>
      <c r="D80" s="149">
        <v>0</v>
      </c>
      <c r="E80" s="149"/>
      <c r="F80" s="149"/>
      <c r="G80" s="149">
        <v>0</v>
      </c>
      <c r="H80" s="149"/>
      <c r="I80" s="149"/>
      <c r="J80" s="149"/>
      <c r="K80" s="153"/>
      <c r="L80" s="149"/>
      <c r="M80" s="153"/>
      <c r="N80" s="149"/>
      <c r="O80" s="153"/>
      <c r="P80" s="149"/>
      <c r="Q80" s="149">
        <v>369</v>
      </c>
      <c r="R80" s="149">
        <v>0</v>
      </c>
      <c r="S80" s="149"/>
      <c r="T80" s="149"/>
      <c r="U80" s="149"/>
      <c r="V80" s="149"/>
      <c r="W80" s="149">
        <v>0</v>
      </c>
      <c r="X80" s="165"/>
    </row>
    <row r="81" spans="1:24" s="126" customFormat="1" ht="21.75" customHeight="1">
      <c r="A81" s="150"/>
      <c r="B81" s="151"/>
      <c r="C81" s="149"/>
      <c r="D81" s="149"/>
      <c r="E81" s="149"/>
      <c r="F81" s="149"/>
      <c r="G81" s="149"/>
      <c r="H81" s="149"/>
      <c r="I81" s="149"/>
      <c r="J81" s="149"/>
      <c r="K81" s="153"/>
      <c r="L81" s="149"/>
      <c r="M81" s="149"/>
      <c r="N81" s="149"/>
      <c r="O81" s="153"/>
      <c r="P81" s="149"/>
      <c r="Q81" s="149"/>
      <c r="R81" s="149"/>
      <c r="S81" s="149"/>
      <c r="T81" s="149"/>
      <c r="U81" s="149"/>
      <c r="V81" s="149"/>
      <c r="W81" s="149"/>
      <c r="X81" s="165"/>
    </row>
    <row r="82" spans="1:24" s="94" customFormat="1" ht="21.75" customHeight="1">
      <c r="A82" s="147" t="s">
        <v>148</v>
      </c>
      <c r="B82" s="170">
        <f>B83+B85+B86+B88+B90+B93+B94</f>
        <v>3427</v>
      </c>
      <c r="C82" s="149">
        <v>41715.53</v>
      </c>
      <c r="D82" s="149">
        <v>26633.590000000004</v>
      </c>
      <c r="E82" s="149">
        <v>12934.440000000004</v>
      </c>
      <c r="F82" s="149">
        <v>540.52</v>
      </c>
      <c r="G82" s="149">
        <v>2387.5299999999997</v>
      </c>
      <c r="H82" s="149">
        <v>20.78</v>
      </c>
      <c r="I82" s="149">
        <v>2366.75</v>
      </c>
      <c r="J82" s="149">
        <v>8294.999999999998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2476.1</v>
      </c>
      <c r="Q82" s="149">
        <v>1326.34</v>
      </c>
      <c r="R82" s="149">
        <v>1461.6</v>
      </c>
      <c r="S82" s="149">
        <v>0</v>
      </c>
      <c r="T82" s="149">
        <v>812</v>
      </c>
      <c r="U82" s="149">
        <v>0</v>
      </c>
      <c r="V82" s="149">
        <v>0</v>
      </c>
      <c r="W82" s="149">
        <v>11482</v>
      </c>
      <c r="X82" s="164"/>
    </row>
    <row r="83" spans="1:24" s="126" customFormat="1" ht="21.75" customHeight="1">
      <c r="A83" s="150" t="s">
        <v>149</v>
      </c>
      <c r="B83" s="151">
        <f>B84</f>
        <v>33</v>
      </c>
      <c r="C83" s="152">
        <v>425.81000000000006</v>
      </c>
      <c r="D83" s="152">
        <v>301.57000000000005</v>
      </c>
      <c r="E83" s="152">
        <v>175.08</v>
      </c>
      <c r="F83" s="152">
        <v>0</v>
      </c>
      <c r="G83" s="152">
        <v>40.09</v>
      </c>
      <c r="H83" s="152">
        <v>14.59</v>
      </c>
      <c r="I83" s="152">
        <v>25.5</v>
      </c>
      <c r="J83" s="152">
        <v>86.4</v>
      </c>
      <c r="K83" s="152">
        <v>0</v>
      </c>
      <c r="L83" s="152">
        <v>0</v>
      </c>
      <c r="M83" s="152">
        <v>0</v>
      </c>
      <c r="N83" s="152">
        <v>0</v>
      </c>
      <c r="O83" s="152">
        <v>0</v>
      </c>
      <c r="P83" s="152">
        <v>0</v>
      </c>
      <c r="Q83" s="152">
        <v>124.24</v>
      </c>
      <c r="R83" s="152">
        <v>0</v>
      </c>
      <c r="S83" s="152">
        <v>0</v>
      </c>
      <c r="T83" s="152">
        <v>0</v>
      </c>
      <c r="U83" s="152">
        <v>0</v>
      </c>
      <c r="V83" s="152">
        <v>0</v>
      </c>
      <c r="W83" s="152">
        <v>0</v>
      </c>
      <c r="X83" s="165"/>
    </row>
    <row r="84" spans="1:24" ht="21.75" customHeight="1">
      <c r="A84" s="150" t="s">
        <v>150</v>
      </c>
      <c r="B84" s="151">
        <v>33</v>
      </c>
      <c r="C84" s="149">
        <v>425.81000000000006</v>
      </c>
      <c r="D84" s="149">
        <v>301.57000000000005</v>
      </c>
      <c r="E84" s="153">
        <v>175.08</v>
      </c>
      <c r="F84" s="153">
        <v>0</v>
      </c>
      <c r="G84" s="149">
        <v>40.09</v>
      </c>
      <c r="H84" s="149">
        <v>14.59</v>
      </c>
      <c r="I84" s="149">
        <v>25.5</v>
      </c>
      <c r="J84" s="153">
        <v>86.4</v>
      </c>
      <c r="K84" s="153"/>
      <c r="L84" s="153"/>
      <c r="M84" s="153"/>
      <c r="N84" s="149"/>
      <c r="O84" s="153"/>
      <c r="P84" s="149"/>
      <c r="Q84" s="149">
        <v>124.24</v>
      </c>
      <c r="R84" s="149">
        <v>0</v>
      </c>
      <c r="S84" s="149"/>
      <c r="T84" s="149"/>
      <c r="U84" s="149"/>
      <c r="V84" s="149"/>
      <c r="W84" s="149">
        <v>0</v>
      </c>
      <c r="X84" s="165"/>
    </row>
    <row r="85" spans="1:24" s="126" customFormat="1" ht="21.75" customHeight="1">
      <c r="A85" s="150" t="s">
        <v>151</v>
      </c>
      <c r="B85" s="151">
        <v>3017</v>
      </c>
      <c r="C85" s="149">
        <v>35919.75</v>
      </c>
      <c r="D85" s="149">
        <v>23516.340000000004</v>
      </c>
      <c r="E85" s="149">
        <v>11163.240000000005</v>
      </c>
      <c r="F85" s="149">
        <v>518.68</v>
      </c>
      <c r="G85" s="149">
        <v>2111.9</v>
      </c>
      <c r="H85" s="149"/>
      <c r="I85" s="149">
        <v>2111.9</v>
      </c>
      <c r="J85" s="149">
        <v>7268.519999999999</v>
      </c>
      <c r="K85" s="149"/>
      <c r="L85" s="149"/>
      <c r="M85" s="149"/>
      <c r="N85" s="149"/>
      <c r="O85" s="149"/>
      <c r="P85" s="149">
        <v>2454</v>
      </c>
      <c r="Q85" s="149">
        <v>1021.16</v>
      </c>
      <c r="R85" s="149">
        <v>1336.25</v>
      </c>
      <c r="S85" s="149"/>
      <c r="T85" s="149">
        <v>262</v>
      </c>
      <c r="U85" s="149"/>
      <c r="V85" s="149"/>
      <c r="W85" s="149">
        <v>9784</v>
      </c>
      <c r="X85" s="166"/>
    </row>
    <row r="86" spans="1:24" s="126" customFormat="1" ht="21.75" customHeight="1">
      <c r="A86" s="150" t="s">
        <v>152</v>
      </c>
      <c r="B86" s="151">
        <f>B87</f>
        <v>312</v>
      </c>
      <c r="C86" s="152">
        <v>4142.95</v>
      </c>
      <c r="D86" s="152">
        <v>2275.8199999999997</v>
      </c>
      <c r="E86" s="152">
        <v>1273.1999999999998</v>
      </c>
      <c r="F86" s="152">
        <v>0</v>
      </c>
      <c r="G86" s="152">
        <v>187.2</v>
      </c>
      <c r="H86" s="152">
        <v>0</v>
      </c>
      <c r="I86" s="152">
        <v>187.2</v>
      </c>
      <c r="J86" s="152">
        <v>793.32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22.1</v>
      </c>
      <c r="Q86" s="152">
        <v>43.78</v>
      </c>
      <c r="R86" s="152">
        <v>125.35</v>
      </c>
      <c r="S86" s="152">
        <v>0</v>
      </c>
      <c r="T86" s="152">
        <v>0</v>
      </c>
      <c r="U86" s="152">
        <v>0</v>
      </c>
      <c r="V86" s="152">
        <v>0</v>
      </c>
      <c r="W86" s="152">
        <v>1698</v>
      </c>
      <c r="X86" s="169"/>
    </row>
    <row r="87" spans="1:24" ht="21.75" customHeight="1">
      <c r="A87" s="171" t="s">
        <v>153</v>
      </c>
      <c r="B87" s="151">
        <v>312</v>
      </c>
      <c r="C87" s="149">
        <v>4142.95</v>
      </c>
      <c r="D87" s="149">
        <v>2275.8199999999997</v>
      </c>
      <c r="E87" s="153">
        <v>1273.1999999999998</v>
      </c>
      <c r="F87" s="153"/>
      <c r="G87" s="149">
        <v>187.2</v>
      </c>
      <c r="H87" s="149"/>
      <c r="I87" s="149">
        <v>187.2</v>
      </c>
      <c r="J87" s="153">
        <v>793.32</v>
      </c>
      <c r="K87" s="153"/>
      <c r="L87" s="153"/>
      <c r="M87" s="153"/>
      <c r="N87" s="149"/>
      <c r="O87" s="153"/>
      <c r="P87" s="161">
        <v>22.1</v>
      </c>
      <c r="Q87" s="149">
        <v>43.78</v>
      </c>
      <c r="R87" s="149">
        <v>125.35</v>
      </c>
      <c r="S87" s="149"/>
      <c r="T87" s="149"/>
      <c r="U87" s="149"/>
      <c r="V87" s="149"/>
      <c r="W87" s="149">
        <v>1698</v>
      </c>
      <c r="X87" s="165"/>
    </row>
    <row r="88" spans="1:24" s="126" customFormat="1" ht="21.75" customHeight="1">
      <c r="A88" s="171" t="s">
        <v>154</v>
      </c>
      <c r="B88" s="151">
        <v>16</v>
      </c>
      <c r="C88" s="152">
        <v>124.79999999999998</v>
      </c>
      <c r="D88" s="152">
        <v>124.79999999999998</v>
      </c>
      <c r="E88" s="152">
        <v>72.6</v>
      </c>
      <c r="F88" s="152">
        <v>0</v>
      </c>
      <c r="G88" s="152">
        <v>9.6</v>
      </c>
      <c r="H88" s="152">
        <v>0</v>
      </c>
      <c r="I88" s="152">
        <v>9.6</v>
      </c>
      <c r="J88" s="152">
        <v>42.599999999999994</v>
      </c>
      <c r="K88" s="152">
        <v>0</v>
      </c>
      <c r="L88" s="152">
        <v>0</v>
      </c>
      <c r="M88" s="152">
        <v>0</v>
      </c>
      <c r="N88" s="152">
        <v>0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52">
        <v>0</v>
      </c>
      <c r="V88" s="152">
        <v>0</v>
      </c>
      <c r="W88" s="152">
        <v>0</v>
      </c>
      <c r="X88" s="165"/>
    </row>
    <row r="89" spans="1:24" ht="21.75" customHeight="1">
      <c r="A89" s="171" t="s">
        <v>155</v>
      </c>
      <c r="B89" s="151">
        <v>16</v>
      </c>
      <c r="C89" s="149">
        <v>124.79999999999998</v>
      </c>
      <c r="D89" s="149">
        <v>124.79999999999998</v>
      </c>
      <c r="E89" s="153">
        <v>72.6</v>
      </c>
      <c r="F89" s="153"/>
      <c r="G89" s="149">
        <v>9.6</v>
      </c>
      <c r="H89" s="149"/>
      <c r="I89" s="149">
        <v>9.6</v>
      </c>
      <c r="J89" s="153">
        <v>42.599999999999994</v>
      </c>
      <c r="K89" s="153"/>
      <c r="L89" s="153"/>
      <c r="M89" s="153"/>
      <c r="N89" s="149"/>
      <c r="O89" s="153"/>
      <c r="P89" s="149"/>
      <c r="Q89" s="149">
        <v>0</v>
      </c>
      <c r="R89" s="149">
        <v>0</v>
      </c>
      <c r="S89" s="149"/>
      <c r="T89" s="149"/>
      <c r="U89" s="149"/>
      <c r="V89" s="149"/>
      <c r="W89" s="149">
        <v>0</v>
      </c>
      <c r="X89" s="165"/>
    </row>
    <row r="90" spans="1:24" s="126" customFormat="1" ht="21.75" customHeight="1">
      <c r="A90" s="150" t="s">
        <v>156</v>
      </c>
      <c r="B90" s="154">
        <f>B91+B92</f>
        <v>49</v>
      </c>
      <c r="C90" s="155">
        <v>552.2199999999999</v>
      </c>
      <c r="D90" s="155">
        <v>415.05999999999995</v>
      </c>
      <c r="E90" s="155">
        <v>250.32</v>
      </c>
      <c r="F90" s="155">
        <v>21.84</v>
      </c>
      <c r="G90" s="155">
        <v>38.739999999999995</v>
      </c>
      <c r="H90" s="155">
        <v>6.19</v>
      </c>
      <c r="I90" s="155">
        <v>32.55</v>
      </c>
      <c r="J90" s="155">
        <v>104.16</v>
      </c>
      <c r="K90" s="155">
        <v>0</v>
      </c>
      <c r="L90" s="155">
        <v>0</v>
      </c>
      <c r="M90" s="155">
        <v>0</v>
      </c>
      <c r="N90" s="155">
        <v>0</v>
      </c>
      <c r="O90" s="155">
        <v>0</v>
      </c>
      <c r="P90" s="155">
        <v>0</v>
      </c>
      <c r="Q90" s="155">
        <v>137.16</v>
      </c>
      <c r="R90" s="155">
        <v>0</v>
      </c>
      <c r="S90" s="155">
        <v>0</v>
      </c>
      <c r="T90" s="155">
        <v>0</v>
      </c>
      <c r="U90" s="155">
        <v>0</v>
      </c>
      <c r="V90" s="155">
        <v>0</v>
      </c>
      <c r="W90" s="155">
        <v>0</v>
      </c>
      <c r="X90" s="166"/>
    </row>
    <row r="91" spans="1:24" ht="21.75" customHeight="1">
      <c r="A91" s="150" t="s">
        <v>157</v>
      </c>
      <c r="B91" s="151">
        <v>32</v>
      </c>
      <c r="C91" s="149">
        <v>370.43999999999994</v>
      </c>
      <c r="D91" s="149">
        <v>279.71999999999997</v>
      </c>
      <c r="E91" s="153">
        <v>176.04</v>
      </c>
      <c r="F91" s="153"/>
      <c r="G91" s="149">
        <v>19.2</v>
      </c>
      <c r="H91" s="149"/>
      <c r="I91" s="149">
        <v>19.2</v>
      </c>
      <c r="J91" s="153">
        <v>84.48</v>
      </c>
      <c r="K91" s="153"/>
      <c r="L91" s="149"/>
      <c r="M91" s="153"/>
      <c r="N91" s="149"/>
      <c r="O91" s="153"/>
      <c r="P91" s="149"/>
      <c r="Q91" s="149">
        <v>90.72</v>
      </c>
      <c r="R91" s="149">
        <v>0</v>
      </c>
      <c r="S91" s="149"/>
      <c r="T91" s="149"/>
      <c r="U91" s="149"/>
      <c r="V91" s="149"/>
      <c r="W91" s="149">
        <v>0</v>
      </c>
      <c r="X91" s="165"/>
    </row>
    <row r="92" spans="1:24" ht="21.75" customHeight="1">
      <c r="A92" s="150" t="s">
        <v>158</v>
      </c>
      <c r="B92" s="151">
        <v>17</v>
      </c>
      <c r="C92" s="149">
        <v>181.78</v>
      </c>
      <c r="D92" s="149">
        <v>135.34</v>
      </c>
      <c r="E92" s="153">
        <v>74.28</v>
      </c>
      <c r="F92" s="153">
        <v>21.84</v>
      </c>
      <c r="G92" s="149">
        <v>19.54</v>
      </c>
      <c r="H92" s="149">
        <v>6.19</v>
      </c>
      <c r="I92" s="149">
        <v>13.35</v>
      </c>
      <c r="J92" s="153">
        <v>19.68</v>
      </c>
      <c r="K92" s="153"/>
      <c r="L92" s="153"/>
      <c r="M92" s="153"/>
      <c r="N92" s="149"/>
      <c r="O92" s="153"/>
      <c r="P92" s="149"/>
      <c r="Q92" s="149">
        <v>46.44</v>
      </c>
      <c r="R92" s="149">
        <v>0</v>
      </c>
      <c r="S92" s="149"/>
      <c r="T92" s="149"/>
      <c r="U92" s="149"/>
      <c r="V92" s="149"/>
      <c r="W92" s="149">
        <v>0</v>
      </c>
      <c r="X92" s="165"/>
    </row>
    <row r="93" spans="1:24" s="126" customFormat="1" ht="21.75" customHeight="1">
      <c r="A93" s="150" t="s">
        <v>159</v>
      </c>
      <c r="B93" s="151"/>
      <c r="C93" s="149">
        <v>550</v>
      </c>
      <c r="D93" s="149">
        <v>0</v>
      </c>
      <c r="E93" s="149"/>
      <c r="F93" s="149"/>
      <c r="G93" s="149">
        <v>0</v>
      </c>
      <c r="H93" s="149"/>
      <c r="I93" s="149"/>
      <c r="J93" s="149"/>
      <c r="K93" s="153"/>
      <c r="L93" s="149"/>
      <c r="M93" s="153"/>
      <c r="N93" s="149"/>
      <c r="O93" s="153"/>
      <c r="P93" s="149"/>
      <c r="Q93" s="149">
        <v>0</v>
      </c>
      <c r="R93" s="149">
        <v>0</v>
      </c>
      <c r="S93" s="149"/>
      <c r="T93" s="149">
        <v>550</v>
      </c>
      <c r="U93" s="149"/>
      <c r="V93" s="149"/>
      <c r="W93" s="149">
        <v>0</v>
      </c>
      <c r="X93" s="165"/>
    </row>
    <row r="94" spans="1:24" s="126" customFormat="1" ht="21.75" customHeight="1">
      <c r="A94" s="150" t="s">
        <v>160</v>
      </c>
      <c r="B94" s="151"/>
      <c r="C94" s="149">
        <v>0</v>
      </c>
      <c r="D94" s="149">
        <v>0</v>
      </c>
      <c r="E94" s="149"/>
      <c r="F94" s="149"/>
      <c r="G94" s="149">
        <v>0</v>
      </c>
      <c r="H94" s="149"/>
      <c r="I94" s="149"/>
      <c r="J94" s="149"/>
      <c r="K94" s="153"/>
      <c r="L94" s="149"/>
      <c r="M94" s="153"/>
      <c r="N94" s="149"/>
      <c r="O94" s="153"/>
      <c r="P94" s="149"/>
      <c r="Q94" s="149">
        <v>0</v>
      </c>
      <c r="R94" s="149">
        <v>0</v>
      </c>
      <c r="S94" s="149"/>
      <c r="T94" s="149"/>
      <c r="U94" s="149"/>
      <c r="V94" s="149"/>
      <c r="W94" s="149">
        <v>0</v>
      </c>
      <c r="X94" s="165"/>
    </row>
    <row r="95" spans="1:24" s="126" customFormat="1" ht="21.75" customHeight="1">
      <c r="A95" s="150"/>
      <c r="B95" s="151"/>
      <c r="C95" s="149"/>
      <c r="D95" s="149"/>
      <c r="E95" s="149"/>
      <c r="F95" s="149"/>
      <c r="G95" s="149"/>
      <c r="H95" s="149"/>
      <c r="I95" s="149"/>
      <c r="J95" s="149"/>
      <c r="K95" s="153"/>
      <c r="L95" s="149"/>
      <c r="M95" s="153"/>
      <c r="N95" s="149"/>
      <c r="O95" s="153"/>
      <c r="P95" s="149"/>
      <c r="Q95" s="149"/>
      <c r="R95" s="149"/>
      <c r="S95" s="149"/>
      <c r="T95" s="149"/>
      <c r="U95" s="149"/>
      <c r="V95" s="149"/>
      <c r="W95" s="149"/>
      <c r="X95" s="165"/>
    </row>
    <row r="96" spans="1:24" s="126" customFormat="1" ht="21.75" customHeight="1">
      <c r="A96" s="147" t="s">
        <v>161</v>
      </c>
      <c r="B96" s="148">
        <f>B97+B98+B99+B101+B103</f>
        <v>23</v>
      </c>
      <c r="C96" s="149">
        <v>1448.54</v>
      </c>
      <c r="D96" s="149">
        <v>167.09999999999997</v>
      </c>
      <c r="E96" s="149">
        <v>83.56</v>
      </c>
      <c r="F96" s="149">
        <v>47.4</v>
      </c>
      <c r="G96" s="149">
        <v>26.779999999999998</v>
      </c>
      <c r="H96" s="149">
        <v>7.880000000000001</v>
      </c>
      <c r="I96" s="149">
        <v>18.9</v>
      </c>
      <c r="J96" s="149">
        <v>9.36</v>
      </c>
      <c r="K96" s="149">
        <v>0</v>
      </c>
      <c r="L96" s="149">
        <v>0</v>
      </c>
      <c r="M96" s="149">
        <v>0</v>
      </c>
      <c r="N96" s="149">
        <v>0</v>
      </c>
      <c r="O96" s="149">
        <v>0</v>
      </c>
      <c r="P96" s="149">
        <v>0</v>
      </c>
      <c r="Q96" s="149">
        <v>695.44</v>
      </c>
      <c r="R96" s="149">
        <v>0</v>
      </c>
      <c r="S96" s="149">
        <v>0</v>
      </c>
      <c r="T96" s="149">
        <v>440</v>
      </c>
      <c r="U96" s="149">
        <v>0</v>
      </c>
      <c r="V96" s="149">
        <v>0</v>
      </c>
      <c r="W96" s="149">
        <v>146</v>
      </c>
      <c r="X96" s="164"/>
    </row>
    <row r="97" spans="1:24" s="126" customFormat="1" ht="21.75" customHeight="1">
      <c r="A97" s="150" t="s">
        <v>162</v>
      </c>
      <c r="B97" s="172"/>
      <c r="C97" s="149">
        <v>0</v>
      </c>
      <c r="D97" s="149">
        <v>0</v>
      </c>
      <c r="E97" s="152"/>
      <c r="F97" s="152"/>
      <c r="G97" s="149">
        <v>0</v>
      </c>
      <c r="H97" s="152"/>
      <c r="I97" s="152"/>
      <c r="J97" s="152"/>
      <c r="K97" s="152"/>
      <c r="L97" s="152"/>
      <c r="M97" s="153"/>
      <c r="N97" s="152"/>
      <c r="O97" s="152"/>
      <c r="P97" s="152"/>
      <c r="Q97" s="149">
        <v>0</v>
      </c>
      <c r="R97" s="149">
        <v>0</v>
      </c>
      <c r="S97" s="152"/>
      <c r="T97" s="152"/>
      <c r="U97" s="152"/>
      <c r="V97" s="152"/>
      <c r="W97" s="149">
        <v>0</v>
      </c>
      <c r="X97" s="175"/>
    </row>
    <row r="98" spans="1:24" s="126" customFormat="1" ht="21.75" customHeight="1">
      <c r="A98" s="150" t="s">
        <v>163</v>
      </c>
      <c r="B98" s="154"/>
      <c r="C98" s="149">
        <v>1217</v>
      </c>
      <c r="D98" s="149">
        <v>0</v>
      </c>
      <c r="E98" s="149"/>
      <c r="F98" s="149"/>
      <c r="G98" s="149">
        <v>0</v>
      </c>
      <c r="H98" s="149"/>
      <c r="I98" s="149"/>
      <c r="J98" s="149"/>
      <c r="K98" s="153"/>
      <c r="L98" s="149"/>
      <c r="M98" s="153"/>
      <c r="N98" s="149"/>
      <c r="O98" s="153"/>
      <c r="P98" s="149"/>
      <c r="Q98" s="149">
        <v>631</v>
      </c>
      <c r="R98" s="149">
        <v>0</v>
      </c>
      <c r="S98" s="149"/>
      <c r="T98" s="149">
        <v>440</v>
      </c>
      <c r="U98" s="149"/>
      <c r="V98" s="149"/>
      <c r="W98" s="149">
        <v>146</v>
      </c>
      <c r="X98" s="165"/>
    </row>
    <row r="99" spans="1:24" s="126" customFormat="1" ht="21.75" customHeight="1">
      <c r="A99" s="150" t="s">
        <v>164</v>
      </c>
      <c r="B99" s="151">
        <f>B100</f>
        <v>12</v>
      </c>
      <c r="C99" s="152">
        <v>104.52999999999999</v>
      </c>
      <c r="D99" s="152">
        <v>80.52999999999999</v>
      </c>
      <c r="E99" s="152">
        <v>41.16</v>
      </c>
      <c r="F99" s="152">
        <v>26.04</v>
      </c>
      <c r="G99" s="152">
        <v>13.329999999999998</v>
      </c>
      <c r="H99" s="152">
        <v>3.43</v>
      </c>
      <c r="I99" s="152">
        <v>9.899999999999999</v>
      </c>
      <c r="J99" s="152">
        <v>0</v>
      </c>
      <c r="K99" s="152">
        <v>0</v>
      </c>
      <c r="L99" s="152">
        <v>0</v>
      </c>
      <c r="M99" s="152">
        <v>0</v>
      </c>
      <c r="N99" s="152">
        <v>0</v>
      </c>
      <c r="O99" s="152">
        <v>0</v>
      </c>
      <c r="P99" s="152">
        <v>0</v>
      </c>
      <c r="Q99" s="152">
        <v>24</v>
      </c>
      <c r="R99" s="152">
        <v>0</v>
      </c>
      <c r="S99" s="152">
        <v>0</v>
      </c>
      <c r="T99" s="152">
        <v>0</v>
      </c>
      <c r="U99" s="152">
        <v>0</v>
      </c>
      <c r="V99" s="152">
        <v>0</v>
      </c>
      <c r="W99" s="152">
        <v>0</v>
      </c>
      <c r="X99" s="165"/>
    </row>
    <row r="100" spans="1:24" ht="21.75" customHeight="1">
      <c r="A100" s="150" t="s">
        <v>165</v>
      </c>
      <c r="B100" s="151">
        <v>12</v>
      </c>
      <c r="C100" s="149">
        <v>104.52999999999999</v>
      </c>
      <c r="D100" s="149">
        <v>80.52999999999999</v>
      </c>
      <c r="E100" s="153">
        <v>41.16</v>
      </c>
      <c r="F100" s="153">
        <v>26.04</v>
      </c>
      <c r="G100" s="149">
        <v>13.329999999999998</v>
      </c>
      <c r="H100" s="149">
        <v>3.43</v>
      </c>
      <c r="I100" s="149">
        <v>9.899999999999999</v>
      </c>
      <c r="J100" s="156"/>
      <c r="K100" s="153"/>
      <c r="L100" s="153"/>
      <c r="M100" s="153"/>
      <c r="N100" s="149"/>
      <c r="O100" s="153"/>
      <c r="P100" s="149"/>
      <c r="Q100" s="149">
        <v>24</v>
      </c>
      <c r="R100" s="149">
        <v>0</v>
      </c>
      <c r="S100" s="149"/>
      <c r="T100" s="149"/>
      <c r="U100" s="149"/>
      <c r="V100" s="149"/>
      <c r="W100" s="149">
        <v>0</v>
      </c>
      <c r="X100" s="165"/>
    </row>
    <row r="101" spans="1:24" s="126" customFormat="1" ht="21.75" customHeight="1">
      <c r="A101" s="150" t="s">
        <v>166</v>
      </c>
      <c r="B101" s="154">
        <f>B102</f>
        <v>11</v>
      </c>
      <c r="C101" s="155">
        <v>127.01</v>
      </c>
      <c r="D101" s="155">
        <v>86.57</v>
      </c>
      <c r="E101" s="155">
        <v>42.4</v>
      </c>
      <c r="F101" s="155">
        <v>21.36</v>
      </c>
      <c r="G101" s="155">
        <v>13.45</v>
      </c>
      <c r="H101" s="155">
        <v>4.45</v>
      </c>
      <c r="I101" s="155">
        <v>9</v>
      </c>
      <c r="J101" s="155">
        <v>9.36</v>
      </c>
      <c r="K101" s="155">
        <v>0</v>
      </c>
      <c r="L101" s="155">
        <v>0</v>
      </c>
      <c r="M101" s="155">
        <v>0</v>
      </c>
      <c r="N101" s="155">
        <v>0</v>
      </c>
      <c r="O101" s="155">
        <v>0</v>
      </c>
      <c r="P101" s="155">
        <v>0</v>
      </c>
      <c r="Q101" s="155">
        <v>40.44</v>
      </c>
      <c r="R101" s="155">
        <v>0</v>
      </c>
      <c r="S101" s="155">
        <v>0</v>
      </c>
      <c r="T101" s="155">
        <v>0</v>
      </c>
      <c r="U101" s="155">
        <v>0</v>
      </c>
      <c r="V101" s="155">
        <v>0</v>
      </c>
      <c r="W101" s="155">
        <v>0</v>
      </c>
      <c r="X101" s="165"/>
    </row>
    <row r="102" spans="1:24" ht="21.75" customHeight="1">
      <c r="A102" s="150" t="s">
        <v>167</v>
      </c>
      <c r="B102" s="154">
        <v>11</v>
      </c>
      <c r="C102" s="149">
        <v>127.01</v>
      </c>
      <c r="D102" s="149">
        <v>86.57</v>
      </c>
      <c r="E102" s="153">
        <v>42.4</v>
      </c>
      <c r="F102" s="153">
        <v>21.36</v>
      </c>
      <c r="G102" s="149">
        <v>13.45</v>
      </c>
      <c r="H102" s="149">
        <v>4.45</v>
      </c>
      <c r="I102" s="149">
        <v>9</v>
      </c>
      <c r="J102" s="153">
        <v>9.36</v>
      </c>
      <c r="K102" s="153"/>
      <c r="L102" s="153"/>
      <c r="M102" s="153"/>
      <c r="N102" s="149"/>
      <c r="O102" s="153"/>
      <c r="P102" s="149"/>
      <c r="Q102" s="149">
        <v>40.44</v>
      </c>
      <c r="R102" s="149">
        <v>0</v>
      </c>
      <c r="S102" s="149"/>
      <c r="T102" s="149"/>
      <c r="U102" s="149"/>
      <c r="V102" s="149"/>
      <c r="W102" s="149">
        <v>0</v>
      </c>
      <c r="X102" s="165"/>
    </row>
    <row r="103" spans="1:24" s="126" customFormat="1" ht="21.75" customHeight="1">
      <c r="A103" s="150" t="s">
        <v>168</v>
      </c>
      <c r="B103" s="154"/>
      <c r="C103" s="149">
        <v>0</v>
      </c>
      <c r="D103" s="149">
        <v>0</v>
      </c>
      <c r="E103" s="153"/>
      <c r="F103" s="153"/>
      <c r="G103" s="149">
        <v>0</v>
      </c>
      <c r="H103" s="149"/>
      <c r="I103" s="149"/>
      <c r="J103" s="153"/>
      <c r="K103" s="153"/>
      <c r="L103" s="153"/>
      <c r="M103" s="153"/>
      <c r="N103" s="149"/>
      <c r="O103" s="153"/>
      <c r="P103" s="149"/>
      <c r="Q103" s="149">
        <v>0</v>
      </c>
      <c r="R103" s="149">
        <v>0</v>
      </c>
      <c r="S103" s="149"/>
      <c r="T103" s="149"/>
      <c r="U103" s="149"/>
      <c r="V103" s="149"/>
      <c r="W103" s="149">
        <v>0</v>
      </c>
      <c r="X103" s="165"/>
    </row>
    <row r="104" spans="1:24" s="126" customFormat="1" ht="21.75" customHeight="1">
      <c r="A104" s="150"/>
      <c r="B104" s="151"/>
      <c r="C104" s="149"/>
      <c r="D104" s="149"/>
      <c r="E104" s="149"/>
      <c r="F104" s="149"/>
      <c r="G104" s="149"/>
      <c r="H104" s="149"/>
      <c r="I104" s="149"/>
      <c r="J104" s="149"/>
      <c r="K104" s="153"/>
      <c r="L104" s="149"/>
      <c r="M104" s="153"/>
      <c r="N104" s="149"/>
      <c r="O104" s="153"/>
      <c r="P104" s="149"/>
      <c r="Q104" s="149"/>
      <c r="R104" s="149"/>
      <c r="S104" s="149"/>
      <c r="T104" s="149"/>
      <c r="U104" s="149"/>
      <c r="V104" s="149"/>
      <c r="W104" s="149"/>
      <c r="X104" s="165"/>
    </row>
    <row r="105" spans="1:24" s="126" customFormat="1" ht="21.75" customHeight="1">
      <c r="A105" s="147" t="s">
        <v>169</v>
      </c>
      <c r="B105" s="148">
        <f>B106+B110+B111+B112+B114+B116</f>
        <v>147</v>
      </c>
      <c r="C105" s="149">
        <v>2159.8100000000004</v>
      </c>
      <c r="D105" s="149">
        <v>1025.45</v>
      </c>
      <c r="E105" s="149">
        <v>488.28</v>
      </c>
      <c r="F105" s="149">
        <v>122.88000000000001</v>
      </c>
      <c r="G105" s="149">
        <v>149.55</v>
      </c>
      <c r="H105" s="149">
        <v>33.58</v>
      </c>
      <c r="I105" s="149">
        <v>115.97</v>
      </c>
      <c r="J105" s="149">
        <v>182.04000000000002</v>
      </c>
      <c r="K105" s="149">
        <v>0</v>
      </c>
      <c r="L105" s="149">
        <v>0</v>
      </c>
      <c r="M105" s="149">
        <v>0</v>
      </c>
      <c r="N105" s="149">
        <v>0</v>
      </c>
      <c r="O105" s="149">
        <v>0</v>
      </c>
      <c r="P105" s="149">
        <v>82.7</v>
      </c>
      <c r="Q105" s="149">
        <v>321.36</v>
      </c>
      <c r="R105" s="149">
        <v>6</v>
      </c>
      <c r="S105" s="149">
        <v>0</v>
      </c>
      <c r="T105" s="149">
        <v>300</v>
      </c>
      <c r="U105" s="149">
        <v>0</v>
      </c>
      <c r="V105" s="149">
        <v>0</v>
      </c>
      <c r="W105" s="149">
        <v>507</v>
      </c>
      <c r="X105" s="164"/>
    </row>
    <row r="106" spans="1:24" s="126" customFormat="1" ht="21.75" customHeight="1">
      <c r="A106" s="150" t="s">
        <v>170</v>
      </c>
      <c r="B106" s="151">
        <f>B107+B108+B109</f>
        <v>90</v>
      </c>
      <c r="C106" s="152">
        <v>1492.7500000000002</v>
      </c>
      <c r="D106" s="152">
        <v>575.85</v>
      </c>
      <c r="E106" s="152">
        <v>309.72</v>
      </c>
      <c r="F106" s="152">
        <v>122.88000000000001</v>
      </c>
      <c r="G106" s="152">
        <v>91.17</v>
      </c>
      <c r="H106" s="152">
        <v>18.7</v>
      </c>
      <c r="I106" s="152">
        <v>72.47</v>
      </c>
      <c r="J106" s="152">
        <v>52.08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52">
        <v>0</v>
      </c>
      <c r="Q106" s="152">
        <v>147.90000000000003</v>
      </c>
      <c r="R106" s="152">
        <v>6</v>
      </c>
      <c r="S106" s="152">
        <v>0</v>
      </c>
      <c r="T106" s="152">
        <v>300</v>
      </c>
      <c r="U106" s="152">
        <v>0</v>
      </c>
      <c r="V106" s="152">
        <v>0</v>
      </c>
      <c r="W106" s="152">
        <v>463</v>
      </c>
      <c r="X106" s="173"/>
    </row>
    <row r="107" spans="1:24" ht="21.75" customHeight="1">
      <c r="A107" s="150" t="s">
        <v>171</v>
      </c>
      <c r="B107" s="154">
        <v>54</v>
      </c>
      <c r="C107" s="149">
        <v>1175.74</v>
      </c>
      <c r="D107" s="149">
        <v>338.35</v>
      </c>
      <c r="E107" s="153">
        <v>187.32000000000002</v>
      </c>
      <c r="F107" s="153">
        <v>49.2</v>
      </c>
      <c r="G107" s="149">
        <v>49.75</v>
      </c>
      <c r="H107" s="149">
        <v>8.5</v>
      </c>
      <c r="I107" s="149">
        <v>41.25</v>
      </c>
      <c r="J107" s="153">
        <v>52.08</v>
      </c>
      <c r="K107" s="153"/>
      <c r="L107" s="153"/>
      <c r="M107" s="153"/>
      <c r="N107" s="149"/>
      <c r="O107" s="153"/>
      <c r="P107" s="149"/>
      <c r="Q107" s="149">
        <v>68.39</v>
      </c>
      <c r="R107" s="149">
        <v>6</v>
      </c>
      <c r="S107" s="149"/>
      <c r="T107" s="149">
        <v>300</v>
      </c>
      <c r="U107" s="149"/>
      <c r="V107" s="149"/>
      <c r="W107" s="149">
        <v>463</v>
      </c>
      <c r="X107" s="165"/>
    </row>
    <row r="108" spans="1:24" ht="21.75" customHeight="1">
      <c r="A108" s="150" t="s">
        <v>172</v>
      </c>
      <c r="B108" s="154">
        <v>33</v>
      </c>
      <c r="C108" s="149">
        <v>292.31000000000006</v>
      </c>
      <c r="D108" s="149">
        <v>221.10000000000002</v>
      </c>
      <c r="E108" s="153">
        <v>114.24</v>
      </c>
      <c r="F108" s="153">
        <v>69.12</v>
      </c>
      <c r="G108" s="149">
        <v>37.739999999999995</v>
      </c>
      <c r="H108" s="149">
        <v>9.52</v>
      </c>
      <c r="I108" s="149">
        <v>28.22</v>
      </c>
      <c r="J108" s="149"/>
      <c r="K108" s="153"/>
      <c r="L108" s="153"/>
      <c r="M108" s="153"/>
      <c r="N108" s="149"/>
      <c r="O108" s="153"/>
      <c r="P108" s="149"/>
      <c r="Q108" s="149">
        <v>71.21000000000001</v>
      </c>
      <c r="R108" s="149">
        <v>0</v>
      </c>
      <c r="S108" s="149"/>
      <c r="T108" s="149"/>
      <c r="U108" s="149"/>
      <c r="V108" s="149"/>
      <c r="W108" s="149">
        <v>0</v>
      </c>
      <c r="X108" s="165"/>
    </row>
    <row r="109" spans="1:24" ht="21.75" customHeight="1">
      <c r="A109" s="150" t="s">
        <v>173</v>
      </c>
      <c r="B109" s="151">
        <v>3</v>
      </c>
      <c r="C109" s="149">
        <v>24.700000000000003</v>
      </c>
      <c r="D109" s="149">
        <v>16.400000000000002</v>
      </c>
      <c r="E109" s="153">
        <v>8.16</v>
      </c>
      <c r="F109" s="153">
        <v>4.5600000000000005</v>
      </c>
      <c r="G109" s="149">
        <v>3.68</v>
      </c>
      <c r="H109" s="149">
        <v>0.68</v>
      </c>
      <c r="I109" s="149">
        <v>3</v>
      </c>
      <c r="J109" s="149"/>
      <c r="K109" s="153"/>
      <c r="L109" s="153"/>
      <c r="M109" s="153"/>
      <c r="N109" s="149"/>
      <c r="O109" s="153"/>
      <c r="P109" s="149"/>
      <c r="Q109" s="149">
        <v>8.3</v>
      </c>
      <c r="R109" s="149">
        <v>0</v>
      </c>
      <c r="S109" s="149"/>
      <c r="T109" s="149"/>
      <c r="U109" s="149"/>
      <c r="V109" s="149"/>
      <c r="W109" s="149">
        <v>0</v>
      </c>
      <c r="X109" s="165"/>
    </row>
    <row r="110" spans="1:24" s="126" customFormat="1" ht="21.75" customHeight="1">
      <c r="A110" s="150" t="s">
        <v>174</v>
      </c>
      <c r="B110" s="151"/>
      <c r="C110" s="149">
        <v>5</v>
      </c>
      <c r="D110" s="149">
        <v>0</v>
      </c>
      <c r="E110" s="149"/>
      <c r="F110" s="149"/>
      <c r="G110" s="149">
        <v>0</v>
      </c>
      <c r="H110" s="149"/>
      <c r="I110" s="149"/>
      <c r="J110" s="149"/>
      <c r="K110" s="153"/>
      <c r="L110" s="149"/>
      <c r="M110" s="153"/>
      <c r="N110" s="149"/>
      <c r="O110" s="153"/>
      <c r="P110" s="149"/>
      <c r="Q110" s="149">
        <v>5</v>
      </c>
      <c r="R110" s="149">
        <v>0</v>
      </c>
      <c r="S110" s="149"/>
      <c r="T110" s="149"/>
      <c r="U110" s="149"/>
      <c r="V110" s="149"/>
      <c r="W110" s="149">
        <v>0</v>
      </c>
      <c r="X110" s="165"/>
    </row>
    <row r="111" spans="1:24" s="126" customFormat="1" ht="21.75" customHeight="1">
      <c r="A111" s="150" t="s">
        <v>175</v>
      </c>
      <c r="B111" s="154"/>
      <c r="C111" s="149">
        <v>0</v>
      </c>
      <c r="D111" s="149">
        <v>0</v>
      </c>
      <c r="E111" s="149"/>
      <c r="F111" s="149"/>
      <c r="G111" s="149">
        <v>0</v>
      </c>
      <c r="H111" s="149"/>
      <c r="I111" s="149"/>
      <c r="J111" s="149"/>
      <c r="K111" s="153"/>
      <c r="L111" s="149"/>
      <c r="M111" s="153"/>
      <c r="N111" s="149"/>
      <c r="O111" s="153"/>
      <c r="P111" s="149"/>
      <c r="Q111" s="149">
        <v>0</v>
      </c>
      <c r="R111" s="149">
        <v>0</v>
      </c>
      <c r="S111" s="149"/>
      <c r="T111" s="149"/>
      <c r="U111" s="149"/>
      <c r="V111" s="149"/>
      <c r="W111" s="149">
        <v>0</v>
      </c>
      <c r="X111" s="165"/>
    </row>
    <row r="112" spans="1:24" s="126" customFormat="1" ht="21.75" customHeight="1">
      <c r="A112" s="150" t="s">
        <v>176</v>
      </c>
      <c r="B112" s="154">
        <f>B113</f>
        <v>0</v>
      </c>
      <c r="C112" s="155">
        <v>51.3</v>
      </c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155">
        <v>0</v>
      </c>
      <c r="J112" s="155">
        <v>0</v>
      </c>
      <c r="K112" s="155">
        <v>0</v>
      </c>
      <c r="L112" s="155">
        <v>0</v>
      </c>
      <c r="M112" s="155">
        <v>0</v>
      </c>
      <c r="N112" s="155">
        <v>0</v>
      </c>
      <c r="O112" s="155">
        <v>0</v>
      </c>
      <c r="P112" s="155">
        <v>0</v>
      </c>
      <c r="Q112" s="155">
        <v>51.3</v>
      </c>
      <c r="R112" s="155">
        <v>0</v>
      </c>
      <c r="S112" s="155">
        <v>0</v>
      </c>
      <c r="T112" s="155">
        <v>0</v>
      </c>
      <c r="U112" s="155">
        <v>0</v>
      </c>
      <c r="V112" s="155">
        <v>0</v>
      </c>
      <c r="W112" s="155">
        <v>0</v>
      </c>
      <c r="X112" s="165"/>
    </row>
    <row r="113" spans="1:24" ht="21.75" customHeight="1">
      <c r="A113" s="150" t="s">
        <v>177</v>
      </c>
      <c r="B113" s="154"/>
      <c r="C113" s="149">
        <v>51.3</v>
      </c>
      <c r="D113" s="149">
        <v>0</v>
      </c>
      <c r="E113" s="149"/>
      <c r="F113" s="149"/>
      <c r="G113" s="149">
        <v>0</v>
      </c>
      <c r="H113" s="149"/>
      <c r="I113" s="149">
        <v>0</v>
      </c>
      <c r="J113" s="149"/>
      <c r="K113" s="153"/>
      <c r="L113" s="149"/>
      <c r="M113" s="153"/>
      <c r="N113" s="149"/>
      <c r="O113" s="153"/>
      <c r="P113" s="149"/>
      <c r="Q113" s="149">
        <v>51.3</v>
      </c>
      <c r="R113" s="149">
        <v>0</v>
      </c>
      <c r="S113" s="149"/>
      <c r="T113" s="149"/>
      <c r="U113" s="149"/>
      <c r="V113" s="149"/>
      <c r="W113" s="149">
        <v>0</v>
      </c>
      <c r="X113" s="165"/>
    </row>
    <row r="114" spans="1:24" s="126" customFormat="1" ht="21.75" customHeight="1">
      <c r="A114" s="150" t="s">
        <v>178</v>
      </c>
      <c r="B114" s="154">
        <f>B115</f>
        <v>57</v>
      </c>
      <c r="C114" s="155">
        <v>600.76</v>
      </c>
      <c r="D114" s="155">
        <v>449.6</v>
      </c>
      <c r="E114" s="155">
        <v>178.56</v>
      </c>
      <c r="F114" s="155">
        <v>0</v>
      </c>
      <c r="G114" s="155">
        <v>58.38</v>
      </c>
      <c r="H114" s="155">
        <v>14.88</v>
      </c>
      <c r="I114" s="155">
        <v>43.5</v>
      </c>
      <c r="J114" s="155">
        <v>129.96</v>
      </c>
      <c r="K114" s="155">
        <v>0</v>
      </c>
      <c r="L114" s="155">
        <v>0</v>
      </c>
      <c r="M114" s="155">
        <v>0</v>
      </c>
      <c r="N114" s="155">
        <v>0</v>
      </c>
      <c r="O114" s="155">
        <v>0</v>
      </c>
      <c r="P114" s="155">
        <v>82.7</v>
      </c>
      <c r="Q114" s="155">
        <v>117.16</v>
      </c>
      <c r="R114" s="155">
        <v>0</v>
      </c>
      <c r="S114" s="155">
        <v>0</v>
      </c>
      <c r="T114" s="155">
        <v>0</v>
      </c>
      <c r="U114" s="155">
        <v>0</v>
      </c>
      <c r="V114" s="155">
        <v>0</v>
      </c>
      <c r="W114" s="155">
        <v>34</v>
      </c>
      <c r="X114" s="176"/>
    </row>
    <row r="115" spans="1:24" ht="21.75" customHeight="1">
      <c r="A115" s="150" t="s">
        <v>179</v>
      </c>
      <c r="B115" s="151">
        <v>57</v>
      </c>
      <c r="C115" s="149">
        <v>600.76</v>
      </c>
      <c r="D115" s="149">
        <v>449.6</v>
      </c>
      <c r="E115" s="153">
        <v>178.56</v>
      </c>
      <c r="F115" s="153"/>
      <c r="G115" s="149">
        <v>58.38</v>
      </c>
      <c r="H115" s="149">
        <v>14.88</v>
      </c>
      <c r="I115" s="149">
        <v>43.5</v>
      </c>
      <c r="J115" s="153">
        <v>129.96</v>
      </c>
      <c r="K115" s="153"/>
      <c r="L115" s="153"/>
      <c r="M115" s="153"/>
      <c r="N115" s="149"/>
      <c r="O115" s="153"/>
      <c r="P115" s="161">
        <v>82.7</v>
      </c>
      <c r="Q115" s="149">
        <v>117.16</v>
      </c>
      <c r="R115" s="149">
        <v>0</v>
      </c>
      <c r="S115" s="149"/>
      <c r="T115" s="149"/>
      <c r="U115" s="149"/>
      <c r="V115" s="149"/>
      <c r="W115" s="149">
        <v>34</v>
      </c>
      <c r="X115" s="165"/>
    </row>
    <row r="116" spans="1:24" s="126" customFormat="1" ht="21.75" customHeight="1">
      <c r="A116" s="150" t="s">
        <v>180</v>
      </c>
      <c r="B116" s="151"/>
      <c r="C116" s="149">
        <v>10</v>
      </c>
      <c r="D116" s="149">
        <v>0</v>
      </c>
      <c r="E116" s="149"/>
      <c r="F116" s="149"/>
      <c r="G116" s="149">
        <v>0</v>
      </c>
      <c r="H116" s="149"/>
      <c r="I116" s="149"/>
      <c r="J116" s="149"/>
      <c r="K116" s="153"/>
      <c r="L116" s="149"/>
      <c r="M116" s="153"/>
      <c r="N116" s="149"/>
      <c r="O116" s="153"/>
      <c r="P116" s="149"/>
      <c r="Q116" s="149">
        <v>0</v>
      </c>
      <c r="R116" s="149">
        <v>0</v>
      </c>
      <c r="S116" s="149"/>
      <c r="T116" s="149"/>
      <c r="U116" s="149"/>
      <c r="V116" s="149"/>
      <c r="W116" s="149">
        <v>10</v>
      </c>
      <c r="X116" s="165"/>
    </row>
    <row r="117" spans="1:24" s="126" customFormat="1" ht="21.75" customHeight="1">
      <c r="A117" s="150"/>
      <c r="B117" s="151"/>
      <c r="C117" s="149"/>
      <c r="D117" s="149"/>
      <c r="E117" s="149"/>
      <c r="F117" s="149"/>
      <c r="G117" s="149"/>
      <c r="H117" s="149"/>
      <c r="I117" s="149"/>
      <c r="J117" s="149"/>
      <c r="K117" s="153"/>
      <c r="L117" s="149"/>
      <c r="M117" s="153"/>
      <c r="N117" s="149"/>
      <c r="O117" s="153"/>
      <c r="P117" s="149"/>
      <c r="Q117" s="149"/>
      <c r="R117" s="149"/>
      <c r="S117" s="149"/>
      <c r="T117" s="149"/>
      <c r="U117" s="149"/>
      <c r="V117" s="149"/>
      <c r="W117" s="149"/>
      <c r="X117" s="165"/>
    </row>
    <row r="118" spans="1:24" s="126" customFormat="1" ht="21.75" customHeight="1">
      <c r="A118" s="147" t="s">
        <v>181</v>
      </c>
      <c r="B118" s="148">
        <f>B119+B123+B125+B126+B127+B128+B129+B130+B132+B134+B135+B136+B137+B138+B139+B140+B142</f>
        <v>4188</v>
      </c>
      <c r="C118" s="149">
        <v>52761.27999999999</v>
      </c>
      <c r="D118" s="149">
        <v>10349.710000000001</v>
      </c>
      <c r="E118" s="149">
        <v>921.7199999999999</v>
      </c>
      <c r="F118" s="149">
        <v>251.52</v>
      </c>
      <c r="G118" s="149">
        <v>237.05</v>
      </c>
      <c r="H118" s="149">
        <v>66.95</v>
      </c>
      <c r="I118" s="149">
        <v>170.1</v>
      </c>
      <c r="J118" s="149">
        <v>323.88</v>
      </c>
      <c r="K118" s="149">
        <v>8200</v>
      </c>
      <c r="L118" s="149">
        <v>0</v>
      </c>
      <c r="M118" s="149">
        <v>0</v>
      </c>
      <c r="N118" s="149">
        <v>0</v>
      </c>
      <c r="O118" s="149">
        <v>0</v>
      </c>
      <c r="P118" s="149">
        <v>415.54</v>
      </c>
      <c r="Q118" s="149">
        <v>1096.6899999999998</v>
      </c>
      <c r="R118" s="149">
        <v>2385.1</v>
      </c>
      <c r="S118" s="149">
        <v>0</v>
      </c>
      <c r="T118" s="149">
        <v>0</v>
      </c>
      <c r="U118" s="149">
        <v>20093.780000000002</v>
      </c>
      <c r="V118" s="149">
        <v>100</v>
      </c>
      <c r="W118" s="149">
        <v>18736</v>
      </c>
      <c r="X118" s="164"/>
    </row>
    <row r="119" spans="1:24" s="126" customFormat="1" ht="21.75" customHeight="1">
      <c r="A119" s="150" t="s">
        <v>182</v>
      </c>
      <c r="B119" s="148">
        <f>B120+B121+B122</f>
        <v>109</v>
      </c>
      <c r="C119" s="149">
        <v>1117.16</v>
      </c>
      <c r="D119" s="149">
        <v>746.8399999999999</v>
      </c>
      <c r="E119" s="149">
        <v>408.84</v>
      </c>
      <c r="F119" s="149">
        <v>158.88</v>
      </c>
      <c r="G119" s="149">
        <v>117.92</v>
      </c>
      <c r="H119" s="149">
        <v>34.07</v>
      </c>
      <c r="I119" s="149">
        <v>83.85</v>
      </c>
      <c r="J119" s="149">
        <v>61.2</v>
      </c>
      <c r="K119" s="149">
        <v>0</v>
      </c>
      <c r="L119" s="149">
        <v>0</v>
      </c>
      <c r="M119" s="149">
        <v>0</v>
      </c>
      <c r="N119" s="149">
        <v>0</v>
      </c>
      <c r="O119" s="149">
        <v>0</v>
      </c>
      <c r="P119" s="149">
        <v>0</v>
      </c>
      <c r="Q119" s="149">
        <v>370.32</v>
      </c>
      <c r="R119" s="149">
        <v>0</v>
      </c>
      <c r="S119" s="149">
        <v>0</v>
      </c>
      <c r="T119" s="149">
        <v>0</v>
      </c>
      <c r="U119" s="149">
        <v>0</v>
      </c>
      <c r="V119" s="149">
        <v>0</v>
      </c>
      <c r="W119" s="149">
        <v>0</v>
      </c>
      <c r="X119" s="166"/>
    </row>
    <row r="120" spans="1:24" s="125" customFormat="1" ht="21.75" customHeight="1">
      <c r="A120" s="150" t="s">
        <v>183</v>
      </c>
      <c r="B120" s="151">
        <v>69</v>
      </c>
      <c r="C120" s="149">
        <v>766.75</v>
      </c>
      <c r="D120" s="149">
        <v>485.61</v>
      </c>
      <c r="E120" s="153">
        <v>255.60000000000002</v>
      </c>
      <c r="F120" s="153">
        <v>111.72</v>
      </c>
      <c r="G120" s="149">
        <v>73.64999999999999</v>
      </c>
      <c r="H120" s="156">
        <v>21.3</v>
      </c>
      <c r="I120" s="149">
        <v>52.349999999999994</v>
      </c>
      <c r="J120" s="153">
        <v>44.64</v>
      </c>
      <c r="K120" s="153"/>
      <c r="L120" s="156"/>
      <c r="M120" s="153"/>
      <c r="N120" s="156"/>
      <c r="O120" s="153"/>
      <c r="P120" s="149"/>
      <c r="Q120" s="149">
        <v>281.14</v>
      </c>
      <c r="R120" s="149">
        <v>0</v>
      </c>
      <c r="S120" s="149"/>
      <c r="T120" s="149"/>
      <c r="U120" s="149"/>
      <c r="V120" s="149"/>
      <c r="W120" s="149">
        <v>0</v>
      </c>
      <c r="X120" s="165"/>
    </row>
    <row r="121" spans="1:24" s="125" customFormat="1" ht="21.75" customHeight="1">
      <c r="A121" s="150" t="s">
        <v>184</v>
      </c>
      <c r="B121" s="151">
        <v>30</v>
      </c>
      <c r="C121" s="149">
        <v>232.01</v>
      </c>
      <c r="D121" s="149">
        <v>192.66</v>
      </c>
      <c r="E121" s="153">
        <v>97.56</v>
      </c>
      <c r="F121" s="153">
        <v>47.16</v>
      </c>
      <c r="G121" s="149">
        <v>31.380000000000003</v>
      </c>
      <c r="H121" s="156">
        <v>8.13</v>
      </c>
      <c r="I121" s="149">
        <v>23.25</v>
      </c>
      <c r="J121" s="153">
        <v>16.56</v>
      </c>
      <c r="K121" s="153"/>
      <c r="L121" s="156"/>
      <c r="M121" s="153"/>
      <c r="N121" s="156"/>
      <c r="O121" s="153"/>
      <c r="P121" s="149"/>
      <c r="Q121" s="149">
        <v>39.35</v>
      </c>
      <c r="R121" s="149">
        <v>0</v>
      </c>
      <c r="S121" s="149"/>
      <c r="T121" s="149"/>
      <c r="U121" s="149"/>
      <c r="V121" s="149"/>
      <c r="W121" s="149">
        <v>0</v>
      </c>
      <c r="X121" s="165"/>
    </row>
    <row r="122" spans="1:24" ht="21.75" customHeight="1">
      <c r="A122" s="150" t="s">
        <v>185</v>
      </c>
      <c r="B122" s="151">
        <v>10</v>
      </c>
      <c r="C122" s="149">
        <v>118.4</v>
      </c>
      <c r="D122" s="149">
        <v>68.57</v>
      </c>
      <c r="E122" s="153">
        <v>55.67999999999999</v>
      </c>
      <c r="F122" s="153"/>
      <c r="G122" s="149">
        <v>12.89</v>
      </c>
      <c r="H122" s="156">
        <v>4.64</v>
      </c>
      <c r="I122" s="149">
        <v>8.25</v>
      </c>
      <c r="J122" s="153"/>
      <c r="K122" s="153"/>
      <c r="L122" s="153"/>
      <c r="M122" s="153"/>
      <c r="N122" s="149"/>
      <c r="O122" s="153"/>
      <c r="P122" s="149"/>
      <c r="Q122" s="149">
        <v>49.83</v>
      </c>
      <c r="R122" s="149">
        <v>0</v>
      </c>
      <c r="S122" s="149"/>
      <c r="T122" s="149"/>
      <c r="U122" s="149"/>
      <c r="V122" s="149"/>
      <c r="W122" s="149">
        <v>0</v>
      </c>
      <c r="X122" s="165"/>
    </row>
    <row r="123" spans="1:24" s="126" customFormat="1" ht="21.75" customHeight="1">
      <c r="A123" s="150" t="s">
        <v>186</v>
      </c>
      <c r="B123" s="151">
        <f>B124</f>
        <v>75</v>
      </c>
      <c r="C123" s="152">
        <v>836.31</v>
      </c>
      <c r="D123" s="152">
        <v>721.25</v>
      </c>
      <c r="E123" s="152">
        <v>370.2</v>
      </c>
      <c r="F123" s="152">
        <v>32.88</v>
      </c>
      <c r="G123" s="152">
        <v>77.99</v>
      </c>
      <c r="H123" s="152">
        <v>20.99</v>
      </c>
      <c r="I123" s="152">
        <v>57</v>
      </c>
      <c r="J123" s="152">
        <v>239.64</v>
      </c>
      <c r="K123" s="152">
        <v>0</v>
      </c>
      <c r="L123" s="152">
        <v>0</v>
      </c>
      <c r="M123" s="152">
        <v>0</v>
      </c>
      <c r="N123" s="152">
        <v>0</v>
      </c>
      <c r="O123" s="152">
        <v>0</v>
      </c>
      <c r="P123" s="152">
        <v>0.54</v>
      </c>
      <c r="Q123" s="152">
        <v>115.06</v>
      </c>
      <c r="R123" s="152">
        <v>0</v>
      </c>
      <c r="S123" s="152">
        <v>0</v>
      </c>
      <c r="T123" s="152">
        <v>0</v>
      </c>
      <c r="U123" s="152">
        <v>0</v>
      </c>
      <c r="V123" s="152">
        <v>0</v>
      </c>
      <c r="W123" s="152">
        <v>0</v>
      </c>
      <c r="X123" s="165"/>
    </row>
    <row r="124" spans="1:24" ht="21.75" customHeight="1">
      <c r="A124" s="150" t="s">
        <v>187</v>
      </c>
      <c r="B124" s="151">
        <v>75</v>
      </c>
      <c r="C124" s="149">
        <v>836.31</v>
      </c>
      <c r="D124" s="149">
        <v>721.25</v>
      </c>
      <c r="E124" s="153">
        <v>370.2</v>
      </c>
      <c r="F124" s="153">
        <v>32.88</v>
      </c>
      <c r="G124" s="149">
        <v>77.99</v>
      </c>
      <c r="H124" s="156">
        <v>20.99</v>
      </c>
      <c r="I124" s="149">
        <v>57</v>
      </c>
      <c r="J124" s="153">
        <v>239.64</v>
      </c>
      <c r="K124" s="153"/>
      <c r="L124" s="149"/>
      <c r="M124" s="153"/>
      <c r="N124" s="149"/>
      <c r="O124" s="153"/>
      <c r="P124" s="161">
        <v>0.54</v>
      </c>
      <c r="Q124" s="149">
        <v>115.06</v>
      </c>
      <c r="R124" s="149">
        <v>0</v>
      </c>
      <c r="S124" s="149"/>
      <c r="T124" s="149"/>
      <c r="U124" s="149"/>
      <c r="V124" s="149"/>
      <c r="W124" s="149">
        <v>0</v>
      </c>
      <c r="X124" s="165"/>
    </row>
    <row r="125" spans="1:24" s="126" customFormat="1" ht="21.75" customHeight="1">
      <c r="A125" s="150" t="s">
        <v>188</v>
      </c>
      <c r="B125" s="151"/>
      <c r="C125" s="149">
        <v>27295</v>
      </c>
      <c r="D125" s="149">
        <v>8245</v>
      </c>
      <c r="E125" s="149"/>
      <c r="F125" s="149"/>
      <c r="G125" s="149">
        <v>0</v>
      </c>
      <c r="H125" s="149"/>
      <c r="I125" s="149"/>
      <c r="J125" s="149"/>
      <c r="K125" s="153">
        <v>8200</v>
      </c>
      <c r="L125" s="149"/>
      <c r="M125" s="153"/>
      <c r="N125" s="149"/>
      <c r="O125" s="153"/>
      <c r="P125" s="149">
        <v>45</v>
      </c>
      <c r="Q125" s="149">
        <v>0</v>
      </c>
      <c r="R125" s="149">
        <v>0</v>
      </c>
      <c r="S125" s="149"/>
      <c r="T125" s="149"/>
      <c r="U125" s="149">
        <v>19050</v>
      </c>
      <c r="V125" s="149"/>
      <c r="W125" s="149">
        <v>0</v>
      </c>
      <c r="X125" s="165"/>
    </row>
    <row r="126" spans="1:24" s="126" customFormat="1" ht="21.75" customHeight="1">
      <c r="A126" s="150" t="s">
        <v>189</v>
      </c>
      <c r="B126" s="151"/>
      <c r="C126" s="149">
        <v>2243</v>
      </c>
      <c r="D126" s="149">
        <v>0</v>
      </c>
      <c r="E126" s="149"/>
      <c r="F126" s="149"/>
      <c r="G126" s="149">
        <v>0</v>
      </c>
      <c r="H126" s="149"/>
      <c r="I126" s="149"/>
      <c r="J126" s="149"/>
      <c r="K126" s="153"/>
      <c r="L126" s="149"/>
      <c r="M126" s="153"/>
      <c r="N126" s="149"/>
      <c r="O126" s="153"/>
      <c r="P126" s="149"/>
      <c r="Q126" s="149">
        <v>519</v>
      </c>
      <c r="R126" s="149">
        <v>0</v>
      </c>
      <c r="S126" s="149"/>
      <c r="T126" s="149"/>
      <c r="U126" s="149"/>
      <c r="V126" s="149"/>
      <c r="W126" s="149">
        <v>1724</v>
      </c>
      <c r="X126" s="165"/>
    </row>
    <row r="127" spans="1:24" s="94" customFormat="1" ht="21.75" customHeight="1">
      <c r="A127" s="150" t="s">
        <v>190</v>
      </c>
      <c r="B127" s="151"/>
      <c r="C127" s="149">
        <v>5231</v>
      </c>
      <c r="D127" s="149">
        <v>0</v>
      </c>
      <c r="E127" s="149"/>
      <c r="F127" s="149"/>
      <c r="G127" s="149">
        <v>0</v>
      </c>
      <c r="H127" s="149"/>
      <c r="I127" s="149"/>
      <c r="J127" s="149"/>
      <c r="K127" s="153"/>
      <c r="L127" s="149"/>
      <c r="M127" s="153"/>
      <c r="N127" s="149"/>
      <c r="O127" s="153"/>
      <c r="P127" s="149"/>
      <c r="Q127" s="149">
        <v>0</v>
      </c>
      <c r="R127" s="149">
        <v>1250</v>
      </c>
      <c r="S127" s="149"/>
      <c r="T127" s="149"/>
      <c r="U127" s="149"/>
      <c r="V127" s="149"/>
      <c r="W127" s="149">
        <v>3981</v>
      </c>
      <c r="X127" s="165"/>
    </row>
    <row r="128" spans="1:24" s="94" customFormat="1" ht="21.75" customHeight="1">
      <c r="A128" s="150" t="s">
        <v>191</v>
      </c>
      <c r="B128" s="151"/>
      <c r="C128" s="149">
        <v>437</v>
      </c>
      <c r="D128" s="149">
        <v>0</v>
      </c>
      <c r="E128" s="149"/>
      <c r="F128" s="149"/>
      <c r="G128" s="149">
        <v>0</v>
      </c>
      <c r="H128" s="149"/>
      <c r="I128" s="149"/>
      <c r="J128" s="149"/>
      <c r="K128" s="153"/>
      <c r="L128" s="149"/>
      <c r="M128" s="153"/>
      <c r="N128" s="149"/>
      <c r="O128" s="153"/>
      <c r="P128" s="149"/>
      <c r="Q128" s="149">
        <v>0</v>
      </c>
      <c r="R128" s="149">
        <v>123</v>
      </c>
      <c r="S128" s="149"/>
      <c r="T128" s="149"/>
      <c r="U128" s="149"/>
      <c r="V128" s="149"/>
      <c r="W128" s="149">
        <v>314</v>
      </c>
      <c r="X128" s="165"/>
    </row>
    <row r="129" spans="1:24" s="94" customFormat="1" ht="21.75" customHeight="1">
      <c r="A129" s="150" t="s">
        <v>192</v>
      </c>
      <c r="B129" s="151"/>
      <c r="C129" s="149">
        <v>133.7</v>
      </c>
      <c r="D129" s="149">
        <v>0</v>
      </c>
      <c r="E129" s="149"/>
      <c r="F129" s="149"/>
      <c r="G129" s="149">
        <v>0</v>
      </c>
      <c r="H129" s="149"/>
      <c r="I129" s="149"/>
      <c r="J129" s="149"/>
      <c r="K129" s="153"/>
      <c r="L129" s="149"/>
      <c r="M129" s="153"/>
      <c r="N129" s="149"/>
      <c r="O129" s="153"/>
      <c r="P129" s="149"/>
      <c r="Q129" s="149">
        <v>0</v>
      </c>
      <c r="R129" s="149">
        <v>130.7</v>
      </c>
      <c r="S129" s="149"/>
      <c r="T129" s="149"/>
      <c r="U129" s="149"/>
      <c r="V129" s="149"/>
      <c r="W129" s="149">
        <v>3</v>
      </c>
      <c r="X129" s="165"/>
    </row>
    <row r="130" spans="1:24" s="126" customFormat="1" ht="21.75" customHeight="1">
      <c r="A130" s="150" t="s">
        <v>193</v>
      </c>
      <c r="B130" s="151">
        <f>B131</f>
        <v>16</v>
      </c>
      <c r="C130" s="152">
        <v>413.88</v>
      </c>
      <c r="D130" s="152">
        <v>124.51</v>
      </c>
      <c r="E130" s="152">
        <v>68.16</v>
      </c>
      <c r="F130" s="152">
        <v>37.92</v>
      </c>
      <c r="G130" s="152">
        <v>18.43</v>
      </c>
      <c r="H130" s="152">
        <v>5.68</v>
      </c>
      <c r="I130" s="152">
        <v>12.75</v>
      </c>
      <c r="J130" s="152">
        <v>0</v>
      </c>
      <c r="K130" s="152">
        <v>0</v>
      </c>
      <c r="L130" s="152">
        <v>0</v>
      </c>
      <c r="M130" s="152">
        <v>0</v>
      </c>
      <c r="N130" s="152">
        <v>0</v>
      </c>
      <c r="O130" s="152">
        <v>0</v>
      </c>
      <c r="P130" s="152">
        <v>0</v>
      </c>
      <c r="Q130" s="152">
        <v>59.37</v>
      </c>
      <c r="R130" s="152">
        <v>150</v>
      </c>
      <c r="S130" s="152">
        <v>0</v>
      </c>
      <c r="T130" s="152">
        <v>0</v>
      </c>
      <c r="U130" s="152">
        <v>0</v>
      </c>
      <c r="V130" s="152">
        <v>0</v>
      </c>
      <c r="W130" s="152">
        <v>80</v>
      </c>
      <c r="X130" s="165"/>
    </row>
    <row r="131" spans="1:24" ht="21.75" customHeight="1">
      <c r="A131" s="150" t="s">
        <v>194</v>
      </c>
      <c r="B131" s="151">
        <v>16</v>
      </c>
      <c r="C131" s="149">
        <v>413.88</v>
      </c>
      <c r="D131" s="149">
        <v>124.51</v>
      </c>
      <c r="E131" s="153">
        <v>68.16</v>
      </c>
      <c r="F131" s="153">
        <v>37.92</v>
      </c>
      <c r="G131" s="149">
        <v>18.43</v>
      </c>
      <c r="H131" s="149">
        <v>5.68</v>
      </c>
      <c r="I131" s="149">
        <v>12.75</v>
      </c>
      <c r="J131" s="149"/>
      <c r="K131" s="153"/>
      <c r="L131" s="153"/>
      <c r="M131" s="153"/>
      <c r="N131" s="149"/>
      <c r="O131" s="153"/>
      <c r="P131" s="149"/>
      <c r="Q131" s="149">
        <v>59.37</v>
      </c>
      <c r="R131" s="149">
        <v>150</v>
      </c>
      <c r="S131" s="149"/>
      <c r="T131" s="149"/>
      <c r="U131" s="149"/>
      <c r="V131" s="149"/>
      <c r="W131" s="149">
        <v>80</v>
      </c>
      <c r="X131" s="165"/>
    </row>
    <row r="132" spans="1:24" s="126" customFormat="1" ht="21.75" customHeight="1">
      <c r="A132" s="150" t="s">
        <v>195</v>
      </c>
      <c r="B132" s="151">
        <f>B133</f>
        <v>7</v>
      </c>
      <c r="C132" s="152">
        <v>60.18</v>
      </c>
      <c r="D132" s="152">
        <v>45.6</v>
      </c>
      <c r="E132" s="152">
        <v>23.04</v>
      </c>
      <c r="F132" s="152">
        <v>14.64</v>
      </c>
      <c r="G132" s="152">
        <v>7.92</v>
      </c>
      <c r="H132" s="152">
        <v>1.92</v>
      </c>
      <c r="I132" s="152">
        <v>6</v>
      </c>
      <c r="J132" s="152">
        <v>0</v>
      </c>
      <c r="K132" s="152">
        <v>0</v>
      </c>
      <c r="L132" s="152">
        <v>0</v>
      </c>
      <c r="M132" s="152">
        <v>0</v>
      </c>
      <c r="N132" s="152">
        <v>0</v>
      </c>
      <c r="O132" s="152">
        <v>0</v>
      </c>
      <c r="P132" s="152">
        <v>0</v>
      </c>
      <c r="Q132" s="152">
        <v>14.579999999999998</v>
      </c>
      <c r="R132" s="152">
        <v>0</v>
      </c>
      <c r="S132" s="152">
        <v>0</v>
      </c>
      <c r="T132" s="152">
        <v>0</v>
      </c>
      <c r="U132" s="152">
        <v>0</v>
      </c>
      <c r="V132" s="152">
        <v>0</v>
      </c>
      <c r="W132" s="152">
        <v>0</v>
      </c>
      <c r="X132" s="165"/>
    </row>
    <row r="133" spans="1:24" ht="21.75" customHeight="1">
      <c r="A133" s="150" t="s">
        <v>196</v>
      </c>
      <c r="B133" s="151">
        <v>7</v>
      </c>
      <c r="C133" s="149">
        <v>60.18</v>
      </c>
      <c r="D133" s="149">
        <v>45.6</v>
      </c>
      <c r="E133" s="153">
        <v>23.04</v>
      </c>
      <c r="F133" s="153">
        <v>14.64</v>
      </c>
      <c r="G133" s="149">
        <v>7.92</v>
      </c>
      <c r="H133" s="149">
        <v>1.92</v>
      </c>
      <c r="I133" s="149">
        <v>6</v>
      </c>
      <c r="J133" s="149"/>
      <c r="K133" s="153"/>
      <c r="L133" s="153"/>
      <c r="M133" s="153"/>
      <c r="N133" s="149"/>
      <c r="O133" s="153"/>
      <c r="P133" s="149"/>
      <c r="Q133" s="149">
        <v>14.579999999999998</v>
      </c>
      <c r="R133" s="149">
        <v>0</v>
      </c>
      <c r="S133" s="149"/>
      <c r="T133" s="149"/>
      <c r="U133" s="149"/>
      <c r="V133" s="149"/>
      <c r="W133" s="149">
        <v>0</v>
      </c>
      <c r="X133" s="165"/>
    </row>
    <row r="134" spans="1:24" s="126" customFormat="1" ht="21.75" customHeight="1">
      <c r="A134" s="150" t="s">
        <v>197</v>
      </c>
      <c r="B134" s="151"/>
      <c r="C134" s="149">
        <v>1685</v>
      </c>
      <c r="D134" s="149">
        <v>0</v>
      </c>
      <c r="E134" s="149"/>
      <c r="F134" s="149"/>
      <c r="G134" s="149">
        <v>0</v>
      </c>
      <c r="H134" s="149"/>
      <c r="I134" s="149"/>
      <c r="J134" s="149"/>
      <c r="K134" s="153"/>
      <c r="L134" s="149"/>
      <c r="M134" s="153"/>
      <c r="N134" s="149"/>
      <c r="O134" s="153"/>
      <c r="P134" s="149"/>
      <c r="Q134" s="149">
        <v>0</v>
      </c>
      <c r="R134" s="149">
        <v>480</v>
      </c>
      <c r="S134" s="149"/>
      <c r="T134" s="149"/>
      <c r="U134" s="149"/>
      <c r="V134" s="149"/>
      <c r="W134" s="149">
        <v>1205</v>
      </c>
      <c r="X134" s="165"/>
    </row>
    <row r="135" spans="1:24" s="126" customFormat="1" ht="21.75" customHeight="1">
      <c r="A135" s="150" t="s">
        <v>198</v>
      </c>
      <c r="B135" s="151"/>
      <c r="C135" s="149">
        <v>0</v>
      </c>
      <c r="D135" s="149">
        <v>0</v>
      </c>
      <c r="E135" s="149"/>
      <c r="F135" s="149"/>
      <c r="G135" s="149">
        <v>0</v>
      </c>
      <c r="H135" s="149"/>
      <c r="I135" s="149"/>
      <c r="J135" s="149"/>
      <c r="K135" s="153"/>
      <c r="L135" s="149"/>
      <c r="M135" s="153"/>
      <c r="N135" s="149"/>
      <c r="O135" s="153"/>
      <c r="P135" s="149"/>
      <c r="Q135" s="149">
        <v>0</v>
      </c>
      <c r="R135" s="149">
        <v>0</v>
      </c>
      <c r="S135" s="149"/>
      <c r="T135" s="149"/>
      <c r="U135" s="149"/>
      <c r="V135" s="149"/>
      <c r="W135" s="149">
        <v>0</v>
      </c>
      <c r="X135" s="165"/>
    </row>
    <row r="136" spans="1:24" s="126" customFormat="1" ht="21.75" customHeight="1">
      <c r="A136" s="150" t="s">
        <v>199</v>
      </c>
      <c r="B136" s="151"/>
      <c r="C136" s="149">
        <v>79</v>
      </c>
      <c r="D136" s="149">
        <v>0</v>
      </c>
      <c r="E136" s="149"/>
      <c r="F136" s="149"/>
      <c r="G136" s="149">
        <v>0</v>
      </c>
      <c r="H136" s="149"/>
      <c r="I136" s="149"/>
      <c r="J136" s="149"/>
      <c r="K136" s="153"/>
      <c r="L136" s="149"/>
      <c r="M136" s="153"/>
      <c r="N136" s="149"/>
      <c r="O136" s="153"/>
      <c r="P136" s="149"/>
      <c r="Q136" s="149">
        <v>0</v>
      </c>
      <c r="R136" s="149">
        <v>60</v>
      </c>
      <c r="S136" s="149"/>
      <c r="T136" s="149"/>
      <c r="U136" s="149"/>
      <c r="V136" s="149"/>
      <c r="W136" s="149">
        <v>19</v>
      </c>
      <c r="X136" s="165"/>
    </row>
    <row r="137" spans="1:24" s="126" customFormat="1" ht="21.75" customHeight="1">
      <c r="A137" s="150" t="s">
        <v>200</v>
      </c>
      <c r="B137" s="151"/>
      <c r="C137" s="149">
        <v>0</v>
      </c>
      <c r="D137" s="149">
        <v>0</v>
      </c>
      <c r="E137" s="149"/>
      <c r="F137" s="149"/>
      <c r="G137" s="149">
        <v>0</v>
      </c>
      <c r="H137" s="149"/>
      <c r="I137" s="149"/>
      <c r="J137" s="149"/>
      <c r="K137" s="153"/>
      <c r="L137" s="149"/>
      <c r="M137" s="153"/>
      <c r="N137" s="149"/>
      <c r="O137" s="153"/>
      <c r="P137" s="149"/>
      <c r="Q137" s="149">
        <v>0</v>
      </c>
      <c r="R137" s="149">
        <v>0</v>
      </c>
      <c r="S137" s="149"/>
      <c r="T137" s="149"/>
      <c r="U137" s="149"/>
      <c r="V137" s="149"/>
      <c r="W137" s="149">
        <v>0</v>
      </c>
      <c r="X137" s="165"/>
    </row>
    <row r="138" spans="1:24" s="126" customFormat="1" ht="21.75" customHeight="1">
      <c r="A138" s="150" t="s">
        <v>201</v>
      </c>
      <c r="B138" s="151">
        <v>3968</v>
      </c>
      <c r="C138" s="149">
        <v>12317.38</v>
      </c>
      <c r="D138" s="149">
        <v>0</v>
      </c>
      <c r="E138" s="149"/>
      <c r="F138" s="149"/>
      <c r="G138" s="149">
        <v>0</v>
      </c>
      <c r="H138" s="149"/>
      <c r="I138" s="149"/>
      <c r="J138" s="149"/>
      <c r="K138" s="153"/>
      <c r="L138" s="149"/>
      <c r="M138" s="153"/>
      <c r="N138" s="149"/>
      <c r="O138" s="153"/>
      <c r="P138" s="149"/>
      <c r="Q138" s="149">
        <v>0</v>
      </c>
      <c r="R138" s="149">
        <v>0</v>
      </c>
      <c r="S138" s="149"/>
      <c r="T138" s="149"/>
      <c r="U138" s="149">
        <v>921.38</v>
      </c>
      <c r="V138" s="149"/>
      <c r="W138" s="149">
        <v>11396</v>
      </c>
      <c r="X138" s="165"/>
    </row>
    <row r="139" spans="1:24" s="126" customFormat="1" ht="21.75" customHeight="1">
      <c r="A139" s="150" t="s">
        <v>202</v>
      </c>
      <c r="B139" s="151"/>
      <c r="C139" s="149">
        <v>492.4</v>
      </c>
      <c r="D139" s="149">
        <v>370</v>
      </c>
      <c r="E139" s="149"/>
      <c r="F139" s="149"/>
      <c r="G139" s="149">
        <v>0</v>
      </c>
      <c r="H139" s="149"/>
      <c r="I139" s="149"/>
      <c r="J139" s="149"/>
      <c r="K139" s="153"/>
      <c r="L139" s="149"/>
      <c r="M139" s="153"/>
      <c r="N139" s="149"/>
      <c r="O139" s="153"/>
      <c r="P139" s="149">
        <v>370</v>
      </c>
      <c r="Q139" s="149">
        <v>0</v>
      </c>
      <c r="R139" s="149">
        <v>0</v>
      </c>
      <c r="S139" s="149"/>
      <c r="T139" s="149"/>
      <c r="U139" s="149">
        <v>122.4</v>
      </c>
      <c r="V139" s="149"/>
      <c r="W139" s="149">
        <v>0</v>
      </c>
      <c r="X139" s="165"/>
    </row>
    <row r="140" spans="1:24" s="126" customFormat="1" ht="21.75" customHeight="1">
      <c r="A140" s="150" t="s">
        <v>203</v>
      </c>
      <c r="B140" s="151">
        <f>B141</f>
        <v>13</v>
      </c>
      <c r="C140" s="152">
        <v>240.31</v>
      </c>
      <c r="D140" s="152">
        <v>96.51</v>
      </c>
      <c r="E140" s="152">
        <v>51.48</v>
      </c>
      <c r="F140" s="152">
        <v>7.199999999999999</v>
      </c>
      <c r="G140" s="152">
        <v>14.79</v>
      </c>
      <c r="H140" s="152">
        <v>4.29</v>
      </c>
      <c r="I140" s="152">
        <v>10.5</v>
      </c>
      <c r="J140" s="152">
        <v>23.04</v>
      </c>
      <c r="K140" s="152">
        <v>0</v>
      </c>
      <c r="L140" s="152">
        <v>0</v>
      </c>
      <c r="M140" s="152">
        <v>0</v>
      </c>
      <c r="N140" s="152">
        <v>0</v>
      </c>
      <c r="O140" s="152">
        <v>0</v>
      </c>
      <c r="P140" s="152">
        <v>0</v>
      </c>
      <c r="Q140" s="152">
        <v>18.36</v>
      </c>
      <c r="R140" s="152">
        <v>111.44</v>
      </c>
      <c r="S140" s="152">
        <v>0</v>
      </c>
      <c r="T140" s="152">
        <v>0</v>
      </c>
      <c r="U140" s="152">
        <v>0</v>
      </c>
      <c r="V140" s="152">
        <v>0</v>
      </c>
      <c r="W140" s="152">
        <v>14</v>
      </c>
      <c r="X140" s="165"/>
    </row>
    <row r="141" spans="1:24" ht="21.75" customHeight="1">
      <c r="A141" s="150" t="s">
        <v>204</v>
      </c>
      <c r="B141" s="151">
        <v>13</v>
      </c>
      <c r="C141" s="149">
        <v>240.31</v>
      </c>
      <c r="D141" s="149">
        <v>96.51</v>
      </c>
      <c r="E141" s="149">
        <v>51.48</v>
      </c>
      <c r="F141" s="149">
        <v>7.199999999999999</v>
      </c>
      <c r="G141" s="149">
        <v>14.79</v>
      </c>
      <c r="H141" s="149">
        <v>4.29</v>
      </c>
      <c r="I141" s="149">
        <v>10.5</v>
      </c>
      <c r="J141" s="149">
        <v>23.04</v>
      </c>
      <c r="K141" s="153"/>
      <c r="L141" s="149"/>
      <c r="M141" s="153"/>
      <c r="N141" s="149"/>
      <c r="O141" s="153"/>
      <c r="P141" s="149"/>
      <c r="Q141" s="149">
        <v>18.36</v>
      </c>
      <c r="R141" s="149">
        <v>111.44</v>
      </c>
      <c r="S141" s="149"/>
      <c r="T141" s="149"/>
      <c r="U141" s="149"/>
      <c r="V141" s="149"/>
      <c r="W141" s="149">
        <v>14</v>
      </c>
      <c r="X141" s="165"/>
    </row>
    <row r="142" spans="1:24" s="126" customFormat="1" ht="21.75" customHeight="1">
      <c r="A142" s="150" t="s">
        <v>205</v>
      </c>
      <c r="B142" s="151"/>
      <c r="C142" s="149">
        <v>179.95999999999998</v>
      </c>
      <c r="D142" s="149">
        <v>0</v>
      </c>
      <c r="E142" s="149"/>
      <c r="F142" s="149"/>
      <c r="G142" s="149">
        <v>0</v>
      </c>
      <c r="H142" s="149"/>
      <c r="I142" s="149"/>
      <c r="J142" s="149"/>
      <c r="K142" s="153"/>
      <c r="L142" s="149"/>
      <c r="M142" s="153"/>
      <c r="N142" s="149"/>
      <c r="O142" s="153"/>
      <c r="P142" s="149"/>
      <c r="Q142" s="149">
        <v>0</v>
      </c>
      <c r="R142" s="149">
        <v>79.96</v>
      </c>
      <c r="S142" s="149"/>
      <c r="T142" s="149"/>
      <c r="U142" s="149"/>
      <c r="V142" s="149">
        <v>100</v>
      </c>
      <c r="W142" s="149">
        <v>0</v>
      </c>
      <c r="X142" s="165"/>
    </row>
    <row r="143" spans="1:24" s="126" customFormat="1" ht="21.75" customHeight="1">
      <c r="A143" s="150"/>
      <c r="B143" s="151"/>
      <c r="C143" s="149"/>
      <c r="D143" s="149"/>
      <c r="E143" s="149"/>
      <c r="F143" s="149"/>
      <c r="G143" s="149"/>
      <c r="H143" s="149"/>
      <c r="I143" s="149"/>
      <c r="J143" s="149"/>
      <c r="K143" s="153"/>
      <c r="L143" s="149"/>
      <c r="M143" s="153"/>
      <c r="N143" s="149"/>
      <c r="O143" s="153"/>
      <c r="P143" s="149"/>
      <c r="Q143" s="149"/>
      <c r="R143" s="149"/>
      <c r="S143" s="149"/>
      <c r="T143" s="149"/>
      <c r="U143" s="149"/>
      <c r="V143" s="149"/>
      <c r="W143" s="149"/>
      <c r="X143" s="165"/>
    </row>
    <row r="144" spans="1:24" s="126" customFormat="1" ht="21.75" customHeight="1">
      <c r="A144" s="147" t="s">
        <v>206</v>
      </c>
      <c r="B144" s="154">
        <f>B145+B148+B151+B152+B157+B158+B159+B160+B161+B162+B163+B166+B167</f>
        <v>663</v>
      </c>
      <c r="C144" s="155">
        <v>40258.36</v>
      </c>
      <c r="D144" s="155">
        <v>5797.25</v>
      </c>
      <c r="E144" s="155">
        <v>2046.12</v>
      </c>
      <c r="F144" s="155">
        <v>356.89</v>
      </c>
      <c r="G144" s="155">
        <v>230.24</v>
      </c>
      <c r="H144" s="155">
        <v>70.19</v>
      </c>
      <c r="I144" s="155">
        <v>160.05</v>
      </c>
      <c r="J144" s="149">
        <v>1175.86</v>
      </c>
      <c r="K144" s="149">
        <v>0</v>
      </c>
      <c r="L144" s="149">
        <v>0</v>
      </c>
      <c r="M144" s="149">
        <v>1600</v>
      </c>
      <c r="N144" s="149">
        <v>0</v>
      </c>
      <c r="O144" s="149">
        <v>0</v>
      </c>
      <c r="P144" s="149">
        <v>388.14</v>
      </c>
      <c r="Q144" s="155">
        <v>5076.49</v>
      </c>
      <c r="R144" s="155">
        <v>649.62</v>
      </c>
      <c r="S144" s="149">
        <v>0</v>
      </c>
      <c r="T144" s="149">
        <v>1500</v>
      </c>
      <c r="U144" s="149">
        <v>2261</v>
      </c>
      <c r="V144" s="155">
        <v>0</v>
      </c>
      <c r="W144" s="155">
        <v>24974</v>
      </c>
      <c r="X144" s="164"/>
    </row>
    <row r="145" spans="1:24" s="126" customFormat="1" ht="21.75" customHeight="1">
      <c r="A145" s="150" t="s">
        <v>207</v>
      </c>
      <c r="B145" s="148">
        <f>B146+B147</f>
        <v>74</v>
      </c>
      <c r="C145" s="149">
        <v>828.64</v>
      </c>
      <c r="D145" s="149">
        <v>514.99</v>
      </c>
      <c r="E145" s="149">
        <v>276.96</v>
      </c>
      <c r="F145" s="149">
        <v>135.6</v>
      </c>
      <c r="G145" s="149">
        <v>68.83000000000001</v>
      </c>
      <c r="H145" s="149">
        <v>23.08</v>
      </c>
      <c r="I145" s="149">
        <v>45.75</v>
      </c>
      <c r="J145" s="149">
        <v>31.92</v>
      </c>
      <c r="K145" s="149">
        <v>0</v>
      </c>
      <c r="L145" s="149">
        <v>0</v>
      </c>
      <c r="M145" s="149">
        <v>0</v>
      </c>
      <c r="N145" s="149">
        <v>0</v>
      </c>
      <c r="O145" s="149">
        <v>0</v>
      </c>
      <c r="P145" s="149">
        <v>1.68</v>
      </c>
      <c r="Q145" s="149">
        <v>313.65</v>
      </c>
      <c r="R145" s="149">
        <v>0</v>
      </c>
      <c r="S145" s="149">
        <v>0</v>
      </c>
      <c r="T145" s="149">
        <v>0</v>
      </c>
      <c r="U145" s="149">
        <v>0</v>
      </c>
      <c r="V145" s="149">
        <v>0</v>
      </c>
      <c r="W145" s="149">
        <v>0</v>
      </c>
      <c r="X145" s="166"/>
    </row>
    <row r="146" spans="1:24" s="125" customFormat="1" ht="21.75" customHeight="1">
      <c r="A146" s="150" t="s">
        <v>208</v>
      </c>
      <c r="B146" s="151">
        <v>70</v>
      </c>
      <c r="C146" s="149">
        <v>709.02</v>
      </c>
      <c r="D146" s="149">
        <v>485.32000000000005</v>
      </c>
      <c r="E146" s="153">
        <v>261.12</v>
      </c>
      <c r="F146" s="153">
        <v>126.84</v>
      </c>
      <c r="G146" s="149">
        <v>63.760000000000005</v>
      </c>
      <c r="H146" s="149">
        <v>21.76</v>
      </c>
      <c r="I146" s="149">
        <v>42</v>
      </c>
      <c r="J146" s="153">
        <v>31.92</v>
      </c>
      <c r="K146" s="153"/>
      <c r="L146" s="149"/>
      <c r="M146" s="153"/>
      <c r="N146" s="149"/>
      <c r="O146" s="153"/>
      <c r="P146" s="149">
        <v>1.68</v>
      </c>
      <c r="Q146" s="149">
        <v>223.7</v>
      </c>
      <c r="R146" s="149">
        <v>0</v>
      </c>
      <c r="S146" s="149"/>
      <c r="T146" s="149"/>
      <c r="U146" s="149"/>
      <c r="V146" s="149"/>
      <c r="W146" s="149">
        <v>0</v>
      </c>
      <c r="X146" s="165"/>
    </row>
    <row r="147" spans="1:24" ht="21.75" customHeight="1">
      <c r="A147" s="150" t="s">
        <v>209</v>
      </c>
      <c r="B147" s="151">
        <v>4</v>
      </c>
      <c r="C147" s="149">
        <v>119.62</v>
      </c>
      <c r="D147" s="149">
        <v>29.67</v>
      </c>
      <c r="E147" s="153">
        <v>15.84</v>
      </c>
      <c r="F147" s="153">
        <v>8.76</v>
      </c>
      <c r="G147" s="149">
        <v>5.07</v>
      </c>
      <c r="H147" s="149">
        <v>1.32</v>
      </c>
      <c r="I147" s="149">
        <v>3.75</v>
      </c>
      <c r="J147" s="149"/>
      <c r="K147" s="153"/>
      <c r="L147" s="149"/>
      <c r="M147" s="153"/>
      <c r="N147" s="149"/>
      <c r="O147" s="153"/>
      <c r="P147" s="149"/>
      <c r="Q147" s="149">
        <v>89.95</v>
      </c>
      <c r="R147" s="149">
        <v>0</v>
      </c>
      <c r="S147" s="149"/>
      <c r="T147" s="149"/>
      <c r="U147" s="149"/>
      <c r="V147" s="149"/>
      <c r="W147" s="149">
        <v>0</v>
      </c>
      <c r="X147" s="165"/>
    </row>
    <row r="148" spans="1:24" s="126" customFormat="1" ht="21.75" customHeight="1">
      <c r="A148" s="150" t="s">
        <v>210</v>
      </c>
      <c r="B148" s="151">
        <f>B149+B150</f>
        <v>0</v>
      </c>
      <c r="C148" s="152">
        <v>409</v>
      </c>
      <c r="D148" s="152">
        <v>0</v>
      </c>
      <c r="E148" s="152">
        <v>0</v>
      </c>
      <c r="F148" s="152">
        <v>0</v>
      </c>
      <c r="G148" s="152">
        <v>0</v>
      </c>
      <c r="H148" s="152">
        <v>0</v>
      </c>
      <c r="I148" s="152">
        <v>0</v>
      </c>
      <c r="J148" s="152">
        <v>0</v>
      </c>
      <c r="K148" s="152">
        <v>0</v>
      </c>
      <c r="L148" s="152">
        <v>0</v>
      </c>
      <c r="M148" s="152">
        <v>0</v>
      </c>
      <c r="N148" s="152">
        <v>0</v>
      </c>
      <c r="O148" s="152">
        <v>0</v>
      </c>
      <c r="P148" s="152">
        <v>0</v>
      </c>
      <c r="Q148" s="152">
        <v>0</v>
      </c>
      <c r="R148" s="152">
        <v>0</v>
      </c>
      <c r="S148" s="152">
        <v>0</v>
      </c>
      <c r="T148" s="152">
        <v>0</v>
      </c>
      <c r="U148" s="152">
        <v>0</v>
      </c>
      <c r="V148" s="152">
        <v>0</v>
      </c>
      <c r="W148" s="152">
        <v>409</v>
      </c>
      <c r="X148" s="173"/>
    </row>
    <row r="149" spans="1:24" ht="21.75" customHeight="1">
      <c r="A149" s="150" t="s">
        <v>211</v>
      </c>
      <c r="B149" s="151"/>
      <c r="C149" s="149">
        <v>409</v>
      </c>
      <c r="D149" s="149">
        <v>0</v>
      </c>
      <c r="E149" s="149"/>
      <c r="F149" s="149"/>
      <c r="G149" s="149">
        <v>0</v>
      </c>
      <c r="H149" s="149"/>
      <c r="I149" s="149">
        <v>0</v>
      </c>
      <c r="J149" s="149"/>
      <c r="K149" s="153"/>
      <c r="L149" s="149"/>
      <c r="M149" s="153"/>
      <c r="N149" s="149"/>
      <c r="O149" s="153"/>
      <c r="P149" s="149"/>
      <c r="Q149" s="149">
        <v>0</v>
      </c>
      <c r="R149" s="149">
        <v>0</v>
      </c>
      <c r="S149" s="149"/>
      <c r="T149" s="149"/>
      <c r="U149" s="149"/>
      <c r="V149" s="149"/>
      <c r="W149" s="149">
        <v>409</v>
      </c>
      <c r="X149" s="165"/>
    </row>
    <row r="150" spans="1:24" s="125" customFormat="1" ht="21.75" customHeight="1">
      <c r="A150" s="150" t="s">
        <v>212</v>
      </c>
      <c r="B150" s="151"/>
      <c r="C150" s="149">
        <v>0</v>
      </c>
      <c r="D150" s="149">
        <v>0</v>
      </c>
      <c r="E150" s="149"/>
      <c r="F150" s="149"/>
      <c r="G150" s="149">
        <v>0</v>
      </c>
      <c r="H150" s="149"/>
      <c r="I150" s="149">
        <v>0</v>
      </c>
      <c r="J150" s="149"/>
      <c r="K150" s="153"/>
      <c r="L150" s="149"/>
      <c r="M150" s="153"/>
      <c r="N150" s="149"/>
      <c r="O150" s="153"/>
      <c r="P150" s="149"/>
      <c r="Q150" s="149">
        <v>0</v>
      </c>
      <c r="R150" s="149">
        <v>0</v>
      </c>
      <c r="S150" s="149"/>
      <c r="T150" s="149"/>
      <c r="U150" s="149"/>
      <c r="V150" s="149"/>
      <c r="W150" s="149">
        <v>0</v>
      </c>
      <c r="X150" s="165"/>
    </row>
    <row r="151" spans="1:24" s="126" customFormat="1" ht="21.75" customHeight="1">
      <c r="A151" s="150" t="s">
        <v>213</v>
      </c>
      <c r="B151" s="151">
        <v>429</v>
      </c>
      <c r="C151" s="149">
        <v>4409.35</v>
      </c>
      <c r="D151" s="149">
        <v>2193.35</v>
      </c>
      <c r="E151" s="149">
        <v>1203.84</v>
      </c>
      <c r="F151" s="149">
        <v>65.65</v>
      </c>
      <c r="G151" s="149">
        <v>0</v>
      </c>
      <c r="H151" s="149"/>
      <c r="I151" s="149"/>
      <c r="J151" s="149">
        <v>923.86</v>
      </c>
      <c r="K151" s="149"/>
      <c r="L151" s="149"/>
      <c r="M151" s="149"/>
      <c r="N151" s="149"/>
      <c r="O151" s="149"/>
      <c r="P151" s="149"/>
      <c r="Q151" s="149">
        <v>0</v>
      </c>
      <c r="R151" s="149">
        <v>30</v>
      </c>
      <c r="S151" s="149"/>
      <c r="T151" s="149">
        <v>1500</v>
      </c>
      <c r="U151" s="149"/>
      <c r="V151" s="149"/>
      <c r="W151" s="149">
        <v>686</v>
      </c>
      <c r="X151" s="166"/>
    </row>
    <row r="152" spans="1:24" s="126" customFormat="1" ht="21.75" customHeight="1">
      <c r="A152" s="150" t="s">
        <v>214</v>
      </c>
      <c r="B152" s="151">
        <f>B153+B154+B155</f>
        <v>104</v>
      </c>
      <c r="C152" s="152">
        <v>9834.71</v>
      </c>
      <c r="D152" s="152">
        <v>742.83</v>
      </c>
      <c r="E152" s="152">
        <v>386.28</v>
      </c>
      <c r="F152" s="152">
        <v>33.480000000000004</v>
      </c>
      <c r="G152" s="152">
        <v>102.99</v>
      </c>
      <c r="H152" s="152">
        <v>32.19</v>
      </c>
      <c r="I152" s="152">
        <v>70.8</v>
      </c>
      <c r="J152" s="152">
        <v>220.08</v>
      </c>
      <c r="K152" s="152">
        <v>0</v>
      </c>
      <c r="L152" s="152">
        <v>0</v>
      </c>
      <c r="M152" s="152">
        <v>0</v>
      </c>
      <c r="N152" s="152">
        <v>0</v>
      </c>
      <c r="O152" s="152">
        <v>0</v>
      </c>
      <c r="P152" s="152">
        <v>0</v>
      </c>
      <c r="Q152" s="152">
        <v>4611.88</v>
      </c>
      <c r="R152" s="152">
        <v>0</v>
      </c>
      <c r="S152" s="152">
        <v>0</v>
      </c>
      <c r="T152" s="152">
        <v>0</v>
      </c>
      <c r="U152" s="152">
        <v>0</v>
      </c>
      <c r="V152" s="152">
        <v>0</v>
      </c>
      <c r="W152" s="152">
        <v>4480</v>
      </c>
      <c r="X152" s="152">
        <v>0</v>
      </c>
    </row>
    <row r="153" spans="1:24" ht="21.75" customHeight="1">
      <c r="A153" s="150" t="s">
        <v>215</v>
      </c>
      <c r="B153" s="177">
        <v>43</v>
      </c>
      <c r="C153" s="149">
        <v>1096.44</v>
      </c>
      <c r="D153" s="149">
        <v>296.09999999999997</v>
      </c>
      <c r="E153" s="153">
        <v>150.48</v>
      </c>
      <c r="F153" s="153"/>
      <c r="G153" s="149">
        <v>42.66</v>
      </c>
      <c r="H153" s="149">
        <v>12.54</v>
      </c>
      <c r="I153" s="149">
        <v>30.12</v>
      </c>
      <c r="J153" s="153">
        <v>102.96</v>
      </c>
      <c r="K153" s="153"/>
      <c r="L153" s="149"/>
      <c r="M153" s="153"/>
      <c r="N153" s="153"/>
      <c r="O153" s="153"/>
      <c r="P153" s="149"/>
      <c r="Q153" s="149">
        <v>730.34</v>
      </c>
      <c r="R153" s="149">
        <v>0</v>
      </c>
      <c r="S153" s="149"/>
      <c r="T153" s="149"/>
      <c r="U153" s="149"/>
      <c r="V153" s="149"/>
      <c r="W153" s="149">
        <v>70</v>
      </c>
      <c r="X153" s="165"/>
    </row>
    <row r="154" spans="1:24" ht="21.75" customHeight="1">
      <c r="A154" s="150" t="s">
        <v>216</v>
      </c>
      <c r="B154" s="151">
        <v>16</v>
      </c>
      <c r="C154" s="149">
        <v>148.17000000000002</v>
      </c>
      <c r="D154" s="149">
        <v>108.13000000000001</v>
      </c>
      <c r="E154" s="153">
        <v>56.28</v>
      </c>
      <c r="F154" s="153">
        <v>33.480000000000004</v>
      </c>
      <c r="G154" s="149">
        <v>18.37</v>
      </c>
      <c r="H154" s="149">
        <v>4.69</v>
      </c>
      <c r="I154" s="149">
        <v>13.68</v>
      </c>
      <c r="J154" s="149"/>
      <c r="K154" s="153"/>
      <c r="L154" s="149"/>
      <c r="M154" s="153"/>
      <c r="N154" s="153"/>
      <c r="O154" s="153"/>
      <c r="P154" s="149"/>
      <c r="Q154" s="149">
        <v>40.04</v>
      </c>
      <c r="R154" s="149">
        <v>0</v>
      </c>
      <c r="S154" s="149"/>
      <c r="T154" s="149"/>
      <c r="U154" s="149"/>
      <c r="V154" s="149"/>
      <c r="W154" s="149">
        <v>0</v>
      </c>
      <c r="X154" s="165"/>
    </row>
    <row r="155" spans="1:24" s="125" customFormat="1" ht="21.75" customHeight="1">
      <c r="A155" s="150" t="s">
        <v>217</v>
      </c>
      <c r="B155" s="151">
        <v>45</v>
      </c>
      <c r="C155" s="149">
        <v>3200.1</v>
      </c>
      <c r="D155" s="149">
        <v>338.6</v>
      </c>
      <c r="E155" s="149">
        <v>179.52</v>
      </c>
      <c r="F155" s="149"/>
      <c r="G155" s="149">
        <v>41.96</v>
      </c>
      <c r="H155" s="149">
        <v>14.96</v>
      </c>
      <c r="I155" s="149">
        <v>27</v>
      </c>
      <c r="J155" s="149">
        <v>117.12</v>
      </c>
      <c r="K155" s="153"/>
      <c r="L155" s="149"/>
      <c r="M155" s="153"/>
      <c r="N155" s="149"/>
      <c r="O155" s="153"/>
      <c r="P155" s="149"/>
      <c r="Q155" s="149">
        <v>611.5</v>
      </c>
      <c r="R155" s="149">
        <v>0</v>
      </c>
      <c r="S155" s="149"/>
      <c r="T155" s="149"/>
      <c r="U155" s="149"/>
      <c r="V155" s="149"/>
      <c r="W155" s="149">
        <v>2250</v>
      </c>
      <c r="X155" s="179"/>
    </row>
    <row r="156" spans="1:24" s="125" customFormat="1" ht="21.75" customHeight="1">
      <c r="A156" s="150" t="s">
        <v>218</v>
      </c>
      <c r="B156" s="151"/>
      <c r="C156" s="149">
        <v>5390</v>
      </c>
      <c r="D156" s="149">
        <v>0</v>
      </c>
      <c r="E156" s="149"/>
      <c r="F156" s="149"/>
      <c r="G156" s="149">
        <v>0</v>
      </c>
      <c r="H156" s="149"/>
      <c r="I156" s="149"/>
      <c r="J156" s="149"/>
      <c r="K156" s="153"/>
      <c r="L156" s="149"/>
      <c r="M156" s="153"/>
      <c r="N156" s="149"/>
      <c r="O156" s="153"/>
      <c r="P156" s="149"/>
      <c r="Q156" s="149">
        <v>3230</v>
      </c>
      <c r="R156" s="149"/>
      <c r="S156" s="149"/>
      <c r="T156" s="149"/>
      <c r="U156" s="149"/>
      <c r="V156" s="149"/>
      <c r="W156" s="149">
        <v>2160</v>
      </c>
      <c r="X156" s="179"/>
    </row>
    <row r="157" spans="1:24" s="126" customFormat="1" ht="21.75" customHeight="1">
      <c r="A157" s="150" t="s">
        <v>219</v>
      </c>
      <c r="B157" s="151"/>
      <c r="C157" s="149">
        <v>0</v>
      </c>
      <c r="D157" s="149">
        <v>0</v>
      </c>
      <c r="E157" s="153"/>
      <c r="F157" s="153"/>
      <c r="G157" s="149">
        <v>0</v>
      </c>
      <c r="H157" s="149"/>
      <c r="I157" s="149"/>
      <c r="J157" s="149"/>
      <c r="K157" s="153"/>
      <c r="L157" s="149"/>
      <c r="M157" s="153"/>
      <c r="N157" s="153"/>
      <c r="O157" s="153"/>
      <c r="P157" s="149"/>
      <c r="Q157" s="149">
        <v>0</v>
      </c>
      <c r="R157" s="149">
        <v>0</v>
      </c>
      <c r="S157" s="149"/>
      <c r="T157" s="149"/>
      <c r="U157" s="149"/>
      <c r="V157" s="149"/>
      <c r="W157" s="149">
        <v>0</v>
      </c>
      <c r="X157" s="179"/>
    </row>
    <row r="158" spans="1:24" s="126" customFormat="1" ht="21.75" customHeight="1">
      <c r="A158" s="150" t="s">
        <v>220</v>
      </c>
      <c r="B158" s="151"/>
      <c r="C158" s="149">
        <v>745.62</v>
      </c>
      <c r="D158" s="149">
        <v>0</v>
      </c>
      <c r="E158" s="149"/>
      <c r="F158" s="149"/>
      <c r="G158" s="149">
        <v>0</v>
      </c>
      <c r="H158" s="149"/>
      <c r="I158" s="149"/>
      <c r="J158" s="149"/>
      <c r="K158" s="153"/>
      <c r="L158" s="149"/>
      <c r="M158" s="153"/>
      <c r="N158" s="149"/>
      <c r="O158" s="153"/>
      <c r="P158" s="149"/>
      <c r="Q158" s="149">
        <v>0</v>
      </c>
      <c r="R158" s="149">
        <v>440.62</v>
      </c>
      <c r="S158" s="149"/>
      <c r="T158" s="149"/>
      <c r="U158" s="149"/>
      <c r="V158" s="149"/>
      <c r="W158" s="149">
        <v>305</v>
      </c>
      <c r="X158" s="179"/>
    </row>
    <row r="159" spans="1:24" s="126" customFormat="1" ht="21.75" customHeight="1">
      <c r="A159" s="150" t="s">
        <v>221</v>
      </c>
      <c r="B159" s="151"/>
      <c r="C159" s="149">
        <v>1985</v>
      </c>
      <c r="D159" s="149">
        <v>1985</v>
      </c>
      <c r="E159" s="153"/>
      <c r="F159" s="153"/>
      <c r="G159" s="149">
        <v>0</v>
      </c>
      <c r="H159" s="149"/>
      <c r="I159" s="149"/>
      <c r="J159" s="153"/>
      <c r="K159" s="153"/>
      <c r="L159" s="149"/>
      <c r="M159" s="153">
        <v>1600</v>
      </c>
      <c r="N159" s="153"/>
      <c r="O159" s="153"/>
      <c r="P159" s="149">
        <v>385</v>
      </c>
      <c r="Q159" s="149">
        <v>0</v>
      </c>
      <c r="R159" s="149">
        <v>0</v>
      </c>
      <c r="S159" s="149"/>
      <c r="T159" s="149"/>
      <c r="U159" s="149"/>
      <c r="V159" s="149"/>
      <c r="W159" s="149">
        <v>0</v>
      </c>
      <c r="X159" s="179"/>
    </row>
    <row r="160" spans="1:24" s="94" customFormat="1" ht="21.75" customHeight="1">
      <c r="A160" s="150" t="s">
        <v>222</v>
      </c>
      <c r="B160" s="151"/>
      <c r="C160" s="149">
        <v>18085</v>
      </c>
      <c r="D160" s="149">
        <v>0</v>
      </c>
      <c r="E160" s="153"/>
      <c r="F160" s="153"/>
      <c r="G160" s="149">
        <v>0</v>
      </c>
      <c r="H160" s="149"/>
      <c r="I160" s="149"/>
      <c r="J160" s="149"/>
      <c r="K160" s="153"/>
      <c r="L160" s="149"/>
      <c r="M160" s="153"/>
      <c r="N160" s="153"/>
      <c r="O160" s="153"/>
      <c r="P160" s="149"/>
      <c r="Q160" s="149">
        <v>0</v>
      </c>
      <c r="R160" s="149">
        <v>0</v>
      </c>
      <c r="S160" s="149"/>
      <c r="T160" s="149"/>
      <c r="U160" s="149">
        <v>2261</v>
      </c>
      <c r="V160" s="149"/>
      <c r="W160" s="149">
        <v>15824</v>
      </c>
      <c r="X160" s="165"/>
    </row>
    <row r="161" spans="1:24" s="126" customFormat="1" ht="21.75" customHeight="1">
      <c r="A161" s="150" t="s">
        <v>223</v>
      </c>
      <c r="B161" s="151"/>
      <c r="C161" s="149">
        <v>3128.2</v>
      </c>
      <c r="D161" s="149">
        <v>0</v>
      </c>
      <c r="E161" s="149"/>
      <c r="F161" s="149"/>
      <c r="G161" s="149">
        <v>0</v>
      </c>
      <c r="H161" s="149"/>
      <c r="I161" s="149"/>
      <c r="J161" s="149"/>
      <c r="K161" s="153"/>
      <c r="L161" s="149"/>
      <c r="M161" s="153"/>
      <c r="N161" s="149"/>
      <c r="O161" s="153"/>
      <c r="P161" s="149"/>
      <c r="Q161" s="149">
        <v>0</v>
      </c>
      <c r="R161" s="149">
        <v>21.2</v>
      </c>
      <c r="S161" s="149"/>
      <c r="T161" s="149"/>
      <c r="U161" s="149"/>
      <c r="V161" s="149"/>
      <c r="W161" s="149">
        <v>3107</v>
      </c>
      <c r="X161" s="165"/>
    </row>
    <row r="162" spans="1:24" s="126" customFormat="1" ht="21.75" customHeight="1">
      <c r="A162" s="150" t="s">
        <v>224</v>
      </c>
      <c r="B162" s="151"/>
      <c r="C162" s="149">
        <v>157.8</v>
      </c>
      <c r="D162" s="149">
        <v>0</v>
      </c>
      <c r="E162" s="149"/>
      <c r="F162" s="149"/>
      <c r="G162" s="149">
        <v>0</v>
      </c>
      <c r="H162" s="149"/>
      <c r="I162" s="149"/>
      <c r="J162" s="149"/>
      <c r="K162" s="153"/>
      <c r="L162" s="149"/>
      <c r="M162" s="153"/>
      <c r="N162" s="149"/>
      <c r="O162" s="153"/>
      <c r="P162" s="149"/>
      <c r="Q162" s="149">
        <v>0</v>
      </c>
      <c r="R162" s="149">
        <v>157.8</v>
      </c>
      <c r="S162" s="149"/>
      <c r="T162" s="149"/>
      <c r="U162" s="149"/>
      <c r="V162" s="149"/>
      <c r="W162" s="149">
        <v>0</v>
      </c>
      <c r="X162" s="165"/>
    </row>
    <row r="163" spans="1:24" s="126" customFormat="1" ht="21.75" customHeight="1">
      <c r="A163" s="150" t="s">
        <v>225</v>
      </c>
      <c r="B163" s="151">
        <f>B164+B165</f>
        <v>56</v>
      </c>
      <c r="C163" s="152">
        <v>502.04</v>
      </c>
      <c r="D163" s="152">
        <v>361.08</v>
      </c>
      <c r="E163" s="152">
        <v>179.04</v>
      </c>
      <c r="F163" s="152">
        <v>122.16</v>
      </c>
      <c r="G163" s="152">
        <v>58.42</v>
      </c>
      <c r="H163" s="152">
        <v>14.92</v>
      </c>
      <c r="I163" s="152">
        <v>43.5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52">
        <v>1.46</v>
      </c>
      <c r="Q163" s="152">
        <v>140.96</v>
      </c>
      <c r="R163" s="152">
        <v>0</v>
      </c>
      <c r="S163" s="152">
        <v>0</v>
      </c>
      <c r="T163" s="152">
        <v>0</v>
      </c>
      <c r="U163" s="152">
        <v>0</v>
      </c>
      <c r="V163" s="152">
        <v>0</v>
      </c>
      <c r="W163" s="152">
        <v>0</v>
      </c>
      <c r="X163" s="165"/>
    </row>
    <row r="164" spans="1:24" ht="21.75" customHeight="1">
      <c r="A164" s="150" t="s">
        <v>226</v>
      </c>
      <c r="B164" s="151">
        <v>12</v>
      </c>
      <c r="C164" s="149">
        <v>175.04000000000002</v>
      </c>
      <c r="D164" s="149">
        <v>89.05</v>
      </c>
      <c r="E164" s="149">
        <v>47.04</v>
      </c>
      <c r="F164" s="149">
        <v>26.880000000000003</v>
      </c>
      <c r="G164" s="149">
        <v>13.67</v>
      </c>
      <c r="H164" s="149">
        <v>3.92</v>
      </c>
      <c r="I164" s="149">
        <v>9.75</v>
      </c>
      <c r="J164" s="149"/>
      <c r="K164" s="153"/>
      <c r="L164" s="149"/>
      <c r="M164" s="153"/>
      <c r="N164" s="149"/>
      <c r="O164" s="153"/>
      <c r="P164" s="149">
        <v>1.46</v>
      </c>
      <c r="Q164" s="149">
        <v>85.99</v>
      </c>
      <c r="R164" s="149">
        <v>0</v>
      </c>
      <c r="S164" s="149"/>
      <c r="T164" s="149"/>
      <c r="U164" s="149"/>
      <c r="V164" s="149"/>
      <c r="W164" s="149">
        <v>0</v>
      </c>
      <c r="X164" s="165"/>
    </row>
    <row r="165" spans="1:24" ht="21.75" customHeight="1">
      <c r="A165" s="150" t="s">
        <v>227</v>
      </c>
      <c r="B165" s="151">
        <v>44</v>
      </c>
      <c r="C165" s="149">
        <v>327</v>
      </c>
      <c r="D165" s="149">
        <v>272.03</v>
      </c>
      <c r="E165" s="149">
        <v>132</v>
      </c>
      <c r="F165" s="149">
        <v>95.28</v>
      </c>
      <c r="G165" s="149">
        <v>44.75</v>
      </c>
      <c r="H165" s="149">
        <v>11</v>
      </c>
      <c r="I165" s="149">
        <v>33.75</v>
      </c>
      <c r="J165" s="149"/>
      <c r="K165" s="153"/>
      <c r="L165" s="149"/>
      <c r="M165" s="153"/>
      <c r="N165" s="149"/>
      <c r="O165" s="153"/>
      <c r="P165" s="149"/>
      <c r="Q165" s="149">
        <v>54.97</v>
      </c>
      <c r="R165" s="149">
        <v>0</v>
      </c>
      <c r="S165" s="149"/>
      <c r="T165" s="149"/>
      <c r="U165" s="149"/>
      <c r="V165" s="149"/>
      <c r="W165" s="149">
        <v>0</v>
      </c>
      <c r="X165" s="165"/>
    </row>
    <row r="166" spans="1:24" s="126" customFormat="1" ht="21.75" customHeight="1">
      <c r="A166" s="150" t="s">
        <v>228</v>
      </c>
      <c r="B166" s="151"/>
      <c r="C166" s="149">
        <v>0</v>
      </c>
      <c r="D166" s="149">
        <v>0</v>
      </c>
      <c r="E166" s="149"/>
      <c r="F166" s="149"/>
      <c r="G166" s="149">
        <v>0</v>
      </c>
      <c r="H166" s="149"/>
      <c r="I166" s="149"/>
      <c r="J166" s="149"/>
      <c r="K166" s="153"/>
      <c r="L166" s="149"/>
      <c r="M166" s="153"/>
      <c r="N166" s="149"/>
      <c r="O166" s="153"/>
      <c r="P166" s="149"/>
      <c r="Q166" s="149">
        <v>0</v>
      </c>
      <c r="R166" s="149">
        <v>0</v>
      </c>
      <c r="S166" s="149"/>
      <c r="T166" s="149"/>
      <c r="U166" s="149"/>
      <c r="V166" s="149"/>
      <c r="W166" s="149">
        <v>0</v>
      </c>
      <c r="X166" s="165"/>
    </row>
    <row r="167" spans="1:24" s="126" customFormat="1" ht="21.75" customHeight="1">
      <c r="A167" s="150" t="s">
        <v>229</v>
      </c>
      <c r="B167" s="151"/>
      <c r="C167" s="149">
        <v>173</v>
      </c>
      <c r="D167" s="149">
        <v>0</v>
      </c>
      <c r="E167" s="149"/>
      <c r="F167" s="149"/>
      <c r="G167" s="149">
        <v>0</v>
      </c>
      <c r="H167" s="149"/>
      <c r="I167" s="149"/>
      <c r="J167" s="149"/>
      <c r="K167" s="153"/>
      <c r="L167" s="149"/>
      <c r="M167" s="153"/>
      <c r="N167" s="149"/>
      <c r="O167" s="153"/>
      <c r="P167" s="149"/>
      <c r="Q167" s="149">
        <v>10</v>
      </c>
      <c r="R167" s="149">
        <v>0</v>
      </c>
      <c r="S167" s="149"/>
      <c r="T167" s="149"/>
      <c r="U167" s="149"/>
      <c r="V167" s="149"/>
      <c r="W167" s="149">
        <v>163</v>
      </c>
      <c r="X167" s="165"/>
    </row>
    <row r="168" spans="1:24" s="126" customFormat="1" ht="21.75" customHeight="1">
      <c r="A168" s="150"/>
      <c r="B168" s="151"/>
      <c r="C168" s="149"/>
      <c r="D168" s="149"/>
      <c r="E168" s="149"/>
      <c r="F168" s="149"/>
      <c r="G168" s="149"/>
      <c r="H168" s="149"/>
      <c r="I168" s="149"/>
      <c r="J168" s="149"/>
      <c r="K168" s="153"/>
      <c r="L168" s="149"/>
      <c r="M168" s="153"/>
      <c r="N168" s="149"/>
      <c r="O168" s="153"/>
      <c r="P168" s="149"/>
      <c r="Q168" s="149"/>
      <c r="R168" s="149"/>
      <c r="S168" s="149"/>
      <c r="T168" s="149"/>
      <c r="U168" s="149"/>
      <c r="V168" s="149"/>
      <c r="W168" s="149"/>
      <c r="X168" s="165"/>
    </row>
    <row r="169" spans="1:24" s="126" customFormat="1" ht="21.75" customHeight="1">
      <c r="A169" s="147" t="s">
        <v>230</v>
      </c>
      <c r="B169" s="178">
        <f>B170+B172+B173+B174+B175+B176+B177+B178</f>
        <v>46</v>
      </c>
      <c r="C169" s="149">
        <v>6118.1</v>
      </c>
      <c r="D169" s="149">
        <v>275.15</v>
      </c>
      <c r="E169" s="149">
        <v>154.32</v>
      </c>
      <c r="F169" s="149">
        <v>68.64</v>
      </c>
      <c r="G169" s="149">
        <v>52.19</v>
      </c>
      <c r="H169" s="149">
        <v>12.86</v>
      </c>
      <c r="I169" s="149">
        <v>39.33</v>
      </c>
      <c r="J169" s="149">
        <v>0</v>
      </c>
      <c r="K169" s="149">
        <v>0</v>
      </c>
      <c r="L169" s="149">
        <v>0</v>
      </c>
      <c r="M169" s="149">
        <v>0</v>
      </c>
      <c r="N169" s="149">
        <v>0</v>
      </c>
      <c r="O169" s="149">
        <v>0</v>
      </c>
      <c r="P169" s="149">
        <v>0</v>
      </c>
      <c r="Q169" s="149">
        <v>2553.9500000000003</v>
      </c>
      <c r="R169" s="149">
        <v>0</v>
      </c>
      <c r="S169" s="149">
        <v>0</v>
      </c>
      <c r="T169" s="149">
        <v>0</v>
      </c>
      <c r="U169" s="149">
        <v>0</v>
      </c>
      <c r="V169" s="149">
        <v>0</v>
      </c>
      <c r="W169" s="149">
        <v>3289</v>
      </c>
      <c r="X169" s="164"/>
    </row>
    <row r="170" spans="1:24" s="126" customFormat="1" ht="21.75" customHeight="1">
      <c r="A170" s="150" t="s">
        <v>231</v>
      </c>
      <c r="B170" s="151">
        <f>B171</f>
        <v>46</v>
      </c>
      <c r="C170" s="152">
        <v>402.34</v>
      </c>
      <c r="D170" s="152">
        <v>275.15</v>
      </c>
      <c r="E170" s="152">
        <v>154.32</v>
      </c>
      <c r="F170" s="152">
        <v>68.64</v>
      </c>
      <c r="G170" s="152">
        <v>52.19</v>
      </c>
      <c r="H170" s="152">
        <v>12.86</v>
      </c>
      <c r="I170" s="152">
        <v>39.33</v>
      </c>
      <c r="J170" s="152">
        <v>0</v>
      </c>
      <c r="K170" s="152">
        <v>0</v>
      </c>
      <c r="L170" s="152">
        <v>0</v>
      </c>
      <c r="M170" s="152">
        <v>0</v>
      </c>
      <c r="N170" s="152">
        <v>0</v>
      </c>
      <c r="O170" s="152">
        <v>0</v>
      </c>
      <c r="P170" s="152">
        <v>0</v>
      </c>
      <c r="Q170" s="152">
        <v>127.19</v>
      </c>
      <c r="R170" s="152">
        <v>0</v>
      </c>
      <c r="S170" s="152">
        <v>0</v>
      </c>
      <c r="T170" s="152">
        <v>0</v>
      </c>
      <c r="U170" s="152">
        <v>0</v>
      </c>
      <c r="V170" s="152">
        <v>0</v>
      </c>
      <c r="W170" s="152">
        <v>0</v>
      </c>
      <c r="X170" s="165"/>
    </row>
    <row r="171" spans="1:24" ht="21.75" customHeight="1">
      <c r="A171" s="150" t="s">
        <v>232</v>
      </c>
      <c r="B171" s="151">
        <v>46</v>
      </c>
      <c r="C171" s="149">
        <v>402.34</v>
      </c>
      <c r="D171" s="149">
        <v>275.15</v>
      </c>
      <c r="E171" s="153">
        <v>154.32</v>
      </c>
      <c r="F171" s="153">
        <v>68.64</v>
      </c>
      <c r="G171" s="149">
        <v>52.19</v>
      </c>
      <c r="H171" s="149">
        <v>12.86</v>
      </c>
      <c r="I171" s="149">
        <v>39.33</v>
      </c>
      <c r="J171" s="153"/>
      <c r="K171" s="153"/>
      <c r="L171" s="149"/>
      <c r="M171" s="153"/>
      <c r="N171" s="149"/>
      <c r="O171" s="153"/>
      <c r="P171" s="149"/>
      <c r="Q171" s="149">
        <v>127.19</v>
      </c>
      <c r="R171" s="149">
        <v>0</v>
      </c>
      <c r="S171" s="149"/>
      <c r="T171" s="149"/>
      <c r="U171" s="149"/>
      <c r="V171" s="149"/>
      <c r="W171" s="149">
        <v>0</v>
      </c>
      <c r="X171" s="165"/>
    </row>
    <row r="172" spans="1:24" s="126" customFormat="1" ht="21.75" customHeight="1">
      <c r="A172" s="150" t="s">
        <v>233</v>
      </c>
      <c r="B172" s="151"/>
      <c r="C172" s="149">
        <v>2000</v>
      </c>
      <c r="D172" s="149">
        <v>0</v>
      </c>
      <c r="E172" s="149"/>
      <c r="F172" s="149"/>
      <c r="G172" s="149">
        <v>0</v>
      </c>
      <c r="H172" s="149"/>
      <c r="I172" s="149"/>
      <c r="J172" s="149"/>
      <c r="K172" s="153"/>
      <c r="L172" s="149"/>
      <c r="M172" s="153"/>
      <c r="N172" s="149"/>
      <c r="O172" s="153"/>
      <c r="P172" s="149"/>
      <c r="Q172" s="149">
        <v>2000</v>
      </c>
      <c r="R172" s="149">
        <v>0</v>
      </c>
      <c r="S172" s="149"/>
      <c r="T172" s="149"/>
      <c r="U172" s="149"/>
      <c r="V172" s="149"/>
      <c r="W172" s="149">
        <v>0</v>
      </c>
      <c r="X172" s="165"/>
    </row>
    <row r="173" spans="1:24" s="126" customFormat="1" ht="21.75" customHeight="1">
      <c r="A173" s="150" t="s">
        <v>234</v>
      </c>
      <c r="B173" s="151"/>
      <c r="C173" s="149">
        <v>3400</v>
      </c>
      <c r="D173" s="149">
        <v>0</v>
      </c>
      <c r="E173" s="156"/>
      <c r="F173" s="156"/>
      <c r="G173" s="149">
        <v>0</v>
      </c>
      <c r="H173" s="156"/>
      <c r="I173" s="156"/>
      <c r="J173" s="156"/>
      <c r="K173" s="153"/>
      <c r="L173" s="156"/>
      <c r="M173" s="153"/>
      <c r="N173" s="156"/>
      <c r="O173" s="153"/>
      <c r="P173" s="156"/>
      <c r="Q173" s="149">
        <v>400</v>
      </c>
      <c r="R173" s="149">
        <v>0</v>
      </c>
      <c r="S173" s="152"/>
      <c r="T173" s="152"/>
      <c r="U173" s="152"/>
      <c r="V173" s="152"/>
      <c r="W173" s="149">
        <v>3000</v>
      </c>
      <c r="X173" s="173"/>
    </row>
    <row r="174" spans="1:24" s="126" customFormat="1" ht="21.75" customHeight="1">
      <c r="A174" s="150" t="s">
        <v>235</v>
      </c>
      <c r="B174" s="154"/>
      <c r="C174" s="149">
        <v>129</v>
      </c>
      <c r="D174" s="149">
        <v>0</v>
      </c>
      <c r="E174" s="149"/>
      <c r="F174" s="149"/>
      <c r="G174" s="149">
        <v>0</v>
      </c>
      <c r="H174" s="149"/>
      <c r="I174" s="149"/>
      <c r="J174" s="149"/>
      <c r="K174" s="153"/>
      <c r="L174" s="149"/>
      <c r="M174" s="153"/>
      <c r="N174" s="149"/>
      <c r="O174" s="153"/>
      <c r="P174" s="149"/>
      <c r="Q174" s="149">
        <v>0</v>
      </c>
      <c r="R174" s="149">
        <v>0</v>
      </c>
      <c r="S174" s="149"/>
      <c r="T174" s="149"/>
      <c r="U174" s="149"/>
      <c r="V174" s="149"/>
      <c r="W174" s="149">
        <v>129</v>
      </c>
      <c r="X174" s="165"/>
    </row>
    <row r="175" spans="1:24" s="126" customFormat="1" ht="21.75" customHeight="1">
      <c r="A175" s="150" t="s">
        <v>236</v>
      </c>
      <c r="B175" s="157"/>
      <c r="C175" s="149">
        <v>0</v>
      </c>
      <c r="D175" s="149">
        <v>0</v>
      </c>
      <c r="E175" s="153"/>
      <c r="F175" s="153"/>
      <c r="G175" s="149">
        <v>0</v>
      </c>
      <c r="H175" s="149"/>
      <c r="I175" s="149"/>
      <c r="J175" s="149"/>
      <c r="K175" s="153"/>
      <c r="L175" s="153"/>
      <c r="M175" s="153"/>
      <c r="N175" s="149"/>
      <c r="O175" s="153"/>
      <c r="P175" s="149"/>
      <c r="Q175" s="149">
        <v>0</v>
      </c>
      <c r="R175" s="149">
        <v>0</v>
      </c>
      <c r="S175" s="149"/>
      <c r="T175" s="149"/>
      <c r="U175" s="149"/>
      <c r="V175" s="149"/>
      <c r="W175" s="149">
        <v>0</v>
      </c>
      <c r="X175" s="165"/>
    </row>
    <row r="176" spans="1:24" s="126" customFormat="1" ht="21.75" customHeight="1">
      <c r="A176" s="150" t="s">
        <v>237</v>
      </c>
      <c r="B176" s="157"/>
      <c r="C176" s="149">
        <v>160</v>
      </c>
      <c r="D176" s="149">
        <v>0</v>
      </c>
      <c r="E176" s="153"/>
      <c r="F176" s="153"/>
      <c r="G176" s="149">
        <v>0</v>
      </c>
      <c r="H176" s="149"/>
      <c r="I176" s="149"/>
      <c r="J176" s="149"/>
      <c r="K176" s="153"/>
      <c r="L176" s="153"/>
      <c r="M176" s="153"/>
      <c r="N176" s="149"/>
      <c r="O176" s="153"/>
      <c r="P176" s="149"/>
      <c r="Q176" s="149">
        <v>0</v>
      </c>
      <c r="R176" s="149">
        <v>0</v>
      </c>
      <c r="S176" s="149"/>
      <c r="T176" s="149"/>
      <c r="U176" s="149"/>
      <c r="V176" s="149"/>
      <c r="W176" s="149">
        <v>160</v>
      </c>
      <c r="X176" s="165"/>
    </row>
    <row r="177" spans="1:24" s="126" customFormat="1" ht="21.75" customHeight="1">
      <c r="A177" s="150" t="s">
        <v>238</v>
      </c>
      <c r="B177" s="157"/>
      <c r="C177" s="149">
        <v>0</v>
      </c>
      <c r="D177" s="149">
        <v>0</v>
      </c>
      <c r="E177" s="153"/>
      <c r="F177" s="153"/>
      <c r="G177" s="149">
        <v>0</v>
      </c>
      <c r="H177" s="149"/>
      <c r="I177" s="149"/>
      <c r="J177" s="149"/>
      <c r="K177" s="153"/>
      <c r="L177" s="153"/>
      <c r="M177" s="153"/>
      <c r="N177" s="149"/>
      <c r="O177" s="153"/>
      <c r="P177" s="149"/>
      <c r="Q177" s="149">
        <v>0</v>
      </c>
      <c r="R177" s="149">
        <v>0</v>
      </c>
      <c r="S177" s="149"/>
      <c r="T177" s="149"/>
      <c r="U177" s="149"/>
      <c r="V177" s="149"/>
      <c r="W177" s="149">
        <v>0</v>
      </c>
      <c r="X177" s="165"/>
    </row>
    <row r="178" spans="1:24" s="126" customFormat="1" ht="21.75" customHeight="1">
      <c r="A178" s="150" t="s">
        <v>239</v>
      </c>
      <c r="B178" s="157"/>
      <c r="C178" s="149">
        <v>26.76</v>
      </c>
      <c r="D178" s="149">
        <v>0</v>
      </c>
      <c r="E178" s="153"/>
      <c r="F178" s="153"/>
      <c r="G178" s="149">
        <v>0</v>
      </c>
      <c r="H178" s="149"/>
      <c r="I178" s="149"/>
      <c r="J178" s="149"/>
      <c r="K178" s="153"/>
      <c r="L178" s="153"/>
      <c r="M178" s="153"/>
      <c r="N178" s="149"/>
      <c r="O178" s="153"/>
      <c r="P178" s="149"/>
      <c r="Q178" s="149">
        <v>26.76</v>
      </c>
      <c r="R178" s="149">
        <v>0</v>
      </c>
      <c r="S178" s="149"/>
      <c r="T178" s="149"/>
      <c r="U178" s="149"/>
      <c r="V178" s="149"/>
      <c r="W178" s="149">
        <v>0</v>
      </c>
      <c r="X178" s="165"/>
    </row>
    <row r="179" spans="1:24" s="126" customFormat="1" ht="21.75" customHeight="1">
      <c r="A179" s="150"/>
      <c r="B179" s="157"/>
      <c r="C179" s="149"/>
      <c r="D179" s="149"/>
      <c r="E179" s="153"/>
      <c r="F179" s="153"/>
      <c r="G179" s="149"/>
      <c r="H179" s="149"/>
      <c r="I179" s="149"/>
      <c r="J179" s="149"/>
      <c r="K179" s="153"/>
      <c r="L179" s="153"/>
      <c r="M179" s="153"/>
      <c r="N179" s="149"/>
      <c r="O179" s="153"/>
      <c r="P179" s="149"/>
      <c r="Q179" s="149"/>
      <c r="R179" s="149"/>
      <c r="S179" s="149"/>
      <c r="T179" s="149"/>
      <c r="U179" s="149"/>
      <c r="V179" s="149"/>
      <c r="W179" s="149"/>
      <c r="X179" s="165"/>
    </row>
    <row r="180" spans="1:24" s="126" customFormat="1" ht="21.75" customHeight="1">
      <c r="A180" s="147" t="s">
        <v>240</v>
      </c>
      <c r="B180" s="154">
        <f>B181+B186+B190+B191+B193+B195</f>
        <v>324</v>
      </c>
      <c r="C180" s="155">
        <v>44588.58</v>
      </c>
      <c r="D180" s="155">
        <v>2167.81</v>
      </c>
      <c r="E180" s="155">
        <v>1067.0400000000002</v>
      </c>
      <c r="F180" s="155">
        <v>245.52000000000004</v>
      </c>
      <c r="G180" s="155">
        <v>353.37</v>
      </c>
      <c r="H180" s="155">
        <v>88.92000000000002</v>
      </c>
      <c r="I180" s="155">
        <v>264.45</v>
      </c>
      <c r="J180" s="149">
        <v>461.88</v>
      </c>
      <c r="K180" s="149">
        <v>0</v>
      </c>
      <c r="L180" s="149">
        <v>0</v>
      </c>
      <c r="M180" s="149">
        <v>0</v>
      </c>
      <c r="N180" s="149">
        <v>0</v>
      </c>
      <c r="O180" s="149">
        <v>0</v>
      </c>
      <c r="P180" s="149">
        <v>40</v>
      </c>
      <c r="Q180" s="155">
        <v>2193.9599999999996</v>
      </c>
      <c r="R180" s="155">
        <v>0</v>
      </c>
      <c r="S180" s="149">
        <v>0</v>
      </c>
      <c r="T180" s="149">
        <v>40226.81</v>
      </c>
      <c r="U180" s="149">
        <v>0</v>
      </c>
      <c r="V180" s="155">
        <v>0</v>
      </c>
      <c r="W180" s="155">
        <v>0</v>
      </c>
      <c r="X180" s="180"/>
    </row>
    <row r="181" spans="1:24" s="126" customFormat="1" ht="21.75" customHeight="1">
      <c r="A181" s="150" t="s">
        <v>241</v>
      </c>
      <c r="B181" s="151">
        <f>B182+B183+B184+B185</f>
        <v>165</v>
      </c>
      <c r="C181" s="152">
        <v>1856.44</v>
      </c>
      <c r="D181" s="152">
        <v>1127.19</v>
      </c>
      <c r="E181" s="152">
        <v>544.5600000000001</v>
      </c>
      <c r="F181" s="152">
        <v>183.72000000000003</v>
      </c>
      <c r="G181" s="152">
        <v>186.83</v>
      </c>
      <c r="H181" s="152">
        <v>45.38</v>
      </c>
      <c r="I181" s="152">
        <v>141.45</v>
      </c>
      <c r="J181" s="152">
        <v>172.08</v>
      </c>
      <c r="K181" s="152">
        <v>0</v>
      </c>
      <c r="L181" s="152">
        <v>0</v>
      </c>
      <c r="M181" s="152">
        <v>0</v>
      </c>
      <c r="N181" s="152">
        <v>0</v>
      </c>
      <c r="O181" s="152">
        <v>0</v>
      </c>
      <c r="P181" s="152">
        <v>40</v>
      </c>
      <c r="Q181" s="152">
        <v>543.11</v>
      </c>
      <c r="R181" s="152">
        <v>0</v>
      </c>
      <c r="S181" s="152">
        <v>0</v>
      </c>
      <c r="T181" s="152">
        <v>186.14</v>
      </c>
      <c r="U181" s="152">
        <v>0</v>
      </c>
      <c r="V181" s="152">
        <v>0</v>
      </c>
      <c r="W181" s="152">
        <v>0</v>
      </c>
      <c r="X181" s="173"/>
    </row>
    <row r="182" spans="1:24" ht="21.75" customHeight="1">
      <c r="A182" s="150" t="s">
        <v>242</v>
      </c>
      <c r="B182" s="151">
        <v>90</v>
      </c>
      <c r="C182" s="149">
        <v>1055.77</v>
      </c>
      <c r="D182" s="149">
        <v>638.5500000000001</v>
      </c>
      <c r="E182" s="153">
        <v>301.56</v>
      </c>
      <c r="F182" s="153">
        <v>160.92000000000002</v>
      </c>
      <c r="G182" s="149">
        <v>108.83</v>
      </c>
      <c r="H182" s="149">
        <v>25.13</v>
      </c>
      <c r="I182" s="149">
        <v>83.7</v>
      </c>
      <c r="J182" s="153">
        <v>27.24</v>
      </c>
      <c r="K182" s="153"/>
      <c r="L182" s="149"/>
      <c r="M182" s="153"/>
      <c r="N182" s="149"/>
      <c r="O182" s="153"/>
      <c r="P182" s="161">
        <v>40</v>
      </c>
      <c r="Q182" s="149">
        <v>231.08</v>
      </c>
      <c r="R182" s="149">
        <v>0</v>
      </c>
      <c r="S182" s="149"/>
      <c r="T182" s="149">
        <v>186.14</v>
      </c>
      <c r="U182" s="149"/>
      <c r="V182" s="149"/>
      <c r="W182" s="149">
        <v>0</v>
      </c>
      <c r="X182" s="165"/>
    </row>
    <row r="183" spans="1:24" ht="21.75" customHeight="1">
      <c r="A183" s="150" t="s">
        <v>243</v>
      </c>
      <c r="B183" s="151"/>
      <c r="C183" s="149">
        <v>200</v>
      </c>
      <c r="D183" s="149">
        <v>0</v>
      </c>
      <c r="E183" s="149"/>
      <c r="F183" s="149"/>
      <c r="G183" s="149">
        <v>0</v>
      </c>
      <c r="H183" s="149"/>
      <c r="I183" s="149">
        <v>0</v>
      </c>
      <c r="J183" s="149"/>
      <c r="K183" s="153"/>
      <c r="L183" s="149"/>
      <c r="M183" s="153"/>
      <c r="N183" s="149"/>
      <c r="O183" s="153"/>
      <c r="P183" s="149"/>
      <c r="Q183" s="149">
        <v>200</v>
      </c>
      <c r="R183" s="149">
        <v>0</v>
      </c>
      <c r="S183" s="149"/>
      <c r="T183" s="149"/>
      <c r="U183" s="149"/>
      <c r="V183" s="149"/>
      <c r="W183" s="149">
        <v>0</v>
      </c>
      <c r="X183" s="165"/>
    </row>
    <row r="184" spans="1:24" ht="21.75" customHeight="1">
      <c r="A184" s="150" t="s">
        <v>244</v>
      </c>
      <c r="B184" s="151">
        <v>63</v>
      </c>
      <c r="C184" s="149">
        <v>510.23</v>
      </c>
      <c r="D184" s="149">
        <v>416.31000000000006</v>
      </c>
      <c r="E184" s="153">
        <v>206.28000000000003</v>
      </c>
      <c r="F184" s="153"/>
      <c r="G184" s="149">
        <v>65.19</v>
      </c>
      <c r="H184" s="149">
        <v>17.19</v>
      </c>
      <c r="I184" s="149">
        <v>48</v>
      </c>
      <c r="J184" s="153">
        <v>144.84</v>
      </c>
      <c r="K184" s="153"/>
      <c r="L184" s="153"/>
      <c r="M184" s="153"/>
      <c r="N184" s="149"/>
      <c r="O184" s="153"/>
      <c r="P184" s="149"/>
      <c r="Q184" s="149">
        <v>93.91999999999999</v>
      </c>
      <c r="R184" s="149">
        <v>0</v>
      </c>
      <c r="S184" s="149"/>
      <c r="T184" s="149"/>
      <c r="U184" s="149"/>
      <c r="V184" s="149"/>
      <c r="W184" s="149">
        <v>0</v>
      </c>
      <c r="X184" s="165"/>
    </row>
    <row r="185" spans="1:24" ht="21.75" customHeight="1">
      <c r="A185" s="150" t="s">
        <v>245</v>
      </c>
      <c r="B185" s="151">
        <v>12</v>
      </c>
      <c r="C185" s="149">
        <v>90.44</v>
      </c>
      <c r="D185" s="149">
        <v>72.33</v>
      </c>
      <c r="E185" s="153">
        <v>36.72</v>
      </c>
      <c r="F185" s="153">
        <v>22.799999999999997</v>
      </c>
      <c r="G185" s="149">
        <v>12.81</v>
      </c>
      <c r="H185" s="149">
        <v>3.06</v>
      </c>
      <c r="I185" s="149">
        <v>9.75</v>
      </c>
      <c r="J185" s="149"/>
      <c r="K185" s="153"/>
      <c r="L185" s="153"/>
      <c r="M185" s="153"/>
      <c r="N185" s="149"/>
      <c r="O185" s="153"/>
      <c r="P185" s="149"/>
      <c r="Q185" s="149">
        <v>18.11</v>
      </c>
      <c r="R185" s="149">
        <v>0</v>
      </c>
      <c r="S185" s="149"/>
      <c r="T185" s="149"/>
      <c r="U185" s="149"/>
      <c r="V185" s="149"/>
      <c r="W185" s="149">
        <v>0</v>
      </c>
      <c r="X185" s="165"/>
    </row>
    <row r="186" spans="1:24" s="126" customFormat="1" ht="21.75" customHeight="1">
      <c r="A186" s="150" t="s">
        <v>246</v>
      </c>
      <c r="B186" s="154">
        <f>B187+B188+B189</f>
        <v>81</v>
      </c>
      <c r="C186" s="155">
        <v>776.79</v>
      </c>
      <c r="D186" s="155">
        <v>524.17</v>
      </c>
      <c r="E186" s="155">
        <v>267.96000000000004</v>
      </c>
      <c r="F186" s="155">
        <v>61.8</v>
      </c>
      <c r="G186" s="155">
        <v>85.33</v>
      </c>
      <c r="H186" s="155">
        <v>22.33</v>
      </c>
      <c r="I186" s="155">
        <v>63</v>
      </c>
      <c r="J186" s="155">
        <v>109.07999999999998</v>
      </c>
      <c r="K186" s="155">
        <v>0</v>
      </c>
      <c r="L186" s="155">
        <v>0</v>
      </c>
      <c r="M186" s="155">
        <v>0</v>
      </c>
      <c r="N186" s="155">
        <v>0</v>
      </c>
      <c r="O186" s="155">
        <v>0</v>
      </c>
      <c r="P186" s="155">
        <v>0</v>
      </c>
      <c r="Q186" s="155">
        <v>252.62</v>
      </c>
      <c r="R186" s="155">
        <v>0</v>
      </c>
      <c r="S186" s="155">
        <v>0</v>
      </c>
      <c r="T186" s="155">
        <v>0</v>
      </c>
      <c r="U186" s="155">
        <v>0</v>
      </c>
      <c r="V186" s="155">
        <v>0</v>
      </c>
      <c r="W186" s="155">
        <v>0</v>
      </c>
      <c r="X186" s="176"/>
    </row>
    <row r="187" spans="1:24" ht="21.75" customHeight="1">
      <c r="A187" s="150" t="s">
        <v>247</v>
      </c>
      <c r="B187" s="151">
        <v>37</v>
      </c>
      <c r="C187" s="149">
        <v>325</v>
      </c>
      <c r="D187" s="149">
        <v>223.78</v>
      </c>
      <c r="E187" s="153">
        <v>117.12</v>
      </c>
      <c r="F187" s="153">
        <v>61.8</v>
      </c>
      <c r="G187" s="149">
        <v>38.26</v>
      </c>
      <c r="H187" s="149">
        <v>9.76</v>
      </c>
      <c r="I187" s="149">
        <v>28.5</v>
      </c>
      <c r="J187" s="149">
        <v>6.6</v>
      </c>
      <c r="K187" s="153"/>
      <c r="L187" s="153"/>
      <c r="M187" s="153"/>
      <c r="N187" s="149"/>
      <c r="O187" s="153"/>
      <c r="P187" s="149"/>
      <c r="Q187" s="149">
        <v>101.22</v>
      </c>
      <c r="R187" s="149">
        <v>0</v>
      </c>
      <c r="S187" s="149"/>
      <c r="T187" s="149"/>
      <c r="U187" s="149"/>
      <c r="V187" s="149"/>
      <c r="W187" s="149">
        <v>0</v>
      </c>
      <c r="X187" s="165"/>
    </row>
    <row r="188" spans="1:24" ht="21.75" customHeight="1">
      <c r="A188" s="150" t="s">
        <v>248</v>
      </c>
      <c r="B188" s="157">
        <v>44</v>
      </c>
      <c r="C188" s="149">
        <v>446.79</v>
      </c>
      <c r="D188" s="149">
        <v>299.64</v>
      </c>
      <c r="E188" s="153">
        <v>150.84</v>
      </c>
      <c r="F188" s="153"/>
      <c r="G188" s="149">
        <v>46.32</v>
      </c>
      <c r="H188" s="149">
        <v>12.57</v>
      </c>
      <c r="I188" s="149">
        <v>33.75</v>
      </c>
      <c r="J188" s="153">
        <v>102.47999999999999</v>
      </c>
      <c r="K188" s="153"/>
      <c r="L188" s="153"/>
      <c r="M188" s="153"/>
      <c r="N188" s="149"/>
      <c r="O188" s="153"/>
      <c r="P188" s="149"/>
      <c r="Q188" s="149">
        <v>147.15</v>
      </c>
      <c r="R188" s="149">
        <v>0</v>
      </c>
      <c r="S188" s="149"/>
      <c r="T188" s="149"/>
      <c r="U188" s="149"/>
      <c r="V188" s="149"/>
      <c r="W188" s="149">
        <v>0</v>
      </c>
      <c r="X188" s="165"/>
    </row>
    <row r="189" spans="1:24" ht="21.75" customHeight="1">
      <c r="A189" s="150" t="s">
        <v>249</v>
      </c>
      <c r="B189" s="157"/>
      <c r="C189" s="149">
        <v>5</v>
      </c>
      <c r="D189" s="149">
        <v>0.75</v>
      </c>
      <c r="E189" s="153"/>
      <c r="F189" s="153"/>
      <c r="G189" s="149">
        <v>0.75</v>
      </c>
      <c r="H189" s="149"/>
      <c r="I189" s="149">
        <v>0.75</v>
      </c>
      <c r="J189" s="153"/>
      <c r="K189" s="153"/>
      <c r="L189" s="153"/>
      <c r="M189" s="153"/>
      <c r="N189" s="149"/>
      <c r="O189" s="153"/>
      <c r="P189" s="149"/>
      <c r="Q189" s="149">
        <v>4.25</v>
      </c>
      <c r="R189" s="149">
        <v>0</v>
      </c>
      <c r="S189" s="149"/>
      <c r="T189" s="149"/>
      <c r="U189" s="149"/>
      <c r="V189" s="149"/>
      <c r="W189" s="149">
        <v>0</v>
      </c>
      <c r="X189" s="165"/>
    </row>
    <row r="190" spans="1:24" s="126" customFormat="1" ht="21.75" customHeight="1">
      <c r="A190" s="150" t="s">
        <v>250</v>
      </c>
      <c r="B190" s="157"/>
      <c r="C190" s="149">
        <v>40000</v>
      </c>
      <c r="D190" s="149">
        <v>0</v>
      </c>
      <c r="E190" s="149"/>
      <c r="F190" s="149"/>
      <c r="G190" s="149">
        <v>0</v>
      </c>
      <c r="H190" s="149"/>
      <c r="I190" s="149"/>
      <c r="J190" s="149"/>
      <c r="K190" s="153"/>
      <c r="L190" s="149"/>
      <c r="M190" s="153"/>
      <c r="N190" s="149"/>
      <c r="O190" s="153"/>
      <c r="P190" s="149"/>
      <c r="Q190" s="149">
        <v>0</v>
      </c>
      <c r="R190" s="149">
        <v>0</v>
      </c>
      <c r="S190" s="149"/>
      <c r="T190" s="149">
        <v>40000</v>
      </c>
      <c r="U190" s="149"/>
      <c r="V190" s="149"/>
      <c r="W190" s="149">
        <v>0</v>
      </c>
      <c r="X190" s="165"/>
    </row>
    <row r="191" spans="1:24" s="94" customFormat="1" ht="21.75" customHeight="1">
      <c r="A191" s="150" t="s">
        <v>251</v>
      </c>
      <c r="B191" s="157">
        <f>B192</f>
        <v>57</v>
      </c>
      <c r="C191" s="158">
        <v>1678.98</v>
      </c>
      <c r="D191" s="158">
        <v>376.85</v>
      </c>
      <c r="E191" s="158">
        <v>187.08</v>
      </c>
      <c r="F191" s="158">
        <v>0</v>
      </c>
      <c r="G191" s="158">
        <v>59.09</v>
      </c>
      <c r="H191" s="158">
        <v>15.59</v>
      </c>
      <c r="I191" s="158">
        <v>43.5</v>
      </c>
      <c r="J191" s="158">
        <v>130.68</v>
      </c>
      <c r="K191" s="158">
        <v>0</v>
      </c>
      <c r="L191" s="158">
        <v>0</v>
      </c>
      <c r="M191" s="158">
        <v>0</v>
      </c>
      <c r="N191" s="158">
        <v>0</v>
      </c>
      <c r="O191" s="158">
        <v>0</v>
      </c>
      <c r="P191" s="158">
        <v>0</v>
      </c>
      <c r="Q191" s="158">
        <v>1302.1299999999999</v>
      </c>
      <c r="R191" s="158">
        <v>0</v>
      </c>
      <c r="S191" s="158">
        <v>0</v>
      </c>
      <c r="T191" s="158">
        <v>0</v>
      </c>
      <c r="U191" s="158">
        <v>0</v>
      </c>
      <c r="V191" s="158">
        <v>0</v>
      </c>
      <c r="W191" s="158">
        <v>0</v>
      </c>
      <c r="X191" s="165"/>
    </row>
    <row r="192" spans="1:24" s="125" customFormat="1" ht="21.75" customHeight="1">
      <c r="A192" s="150" t="s">
        <v>252</v>
      </c>
      <c r="B192" s="157">
        <v>57</v>
      </c>
      <c r="C192" s="149">
        <v>1678.98</v>
      </c>
      <c r="D192" s="149">
        <v>376.85</v>
      </c>
      <c r="E192" s="153">
        <v>187.08</v>
      </c>
      <c r="F192" s="153"/>
      <c r="G192" s="149">
        <v>59.09</v>
      </c>
      <c r="H192" s="149">
        <v>15.59</v>
      </c>
      <c r="I192" s="149">
        <v>43.5</v>
      </c>
      <c r="J192" s="153">
        <v>130.68</v>
      </c>
      <c r="K192" s="153"/>
      <c r="L192" s="153"/>
      <c r="M192" s="153"/>
      <c r="N192" s="149"/>
      <c r="O192" s="153"/>
      <c r="P192" s="149"/>
      <c r="Q192" s="149">
        <v>1302.1299999999999</v>
      </c>
      <c r="R192" s="149">
        <v>0</v>
      </c>
      <c r="S192" s="149"/>
      <c r="T192" s="149"/>
      <c r="U192" s="149"/>
      <c r="V192" s="149"/>
      <c r="W192" s="149">
        <v>0</v>
      </c>
      <c r="X192" s="165"/>
    </row>
    <row r="193" spans="1:24" s="126" customFormat="1" ht="21.75" customHeight="1">
      <c r="A193" s="150" t="s">
        <v>253</v>
      </c>
      <c r="B193" s="151">
        <f>B194</f>
        <v>21</v>
      </c>
      <c r="C193" s="152">
        <v>235.7</v>
      </c>
      <c r="D193" s="152">
        <v>139.6</v>
      </c>
      <c r="E193" s="152">
        <v>67.44</v>
      </c>
      <c r="F193" s="152">
        <v>0</v>
      </c>
      <c r="G193" s="152">
        <v>22.12</v>
      </c>
      <c r="H193" s="152">
        <v>5.62</v>
      </c>
      <c r="I193" s="152">
        <v>16.5</v>
      </c>
      <c r="J193" s="152">
        <v>50.04</v>
      </c>
      <c r="K193" s="152">
        <v>0</v>
      </c>
      <c r="L193" s="152">
        <v>0</v>
      </c>
      <c r="M193" s="152">
        <v>0</v>
      </c>
      <c r="N193" s="152">
        <v>0</v>
      </c>
      <c r="O193" s="152">
        <v>0</v>
      </c>
      <c r="P193" s="152">
        <v>0</v>
      </c>
      <c r="Q193" s="152">
        <v>96.1</v>
      </c>
      <c r="R193" s="152">
        <v>0</v>
      </c>
      <c r="S193" s="152">
        <v>0</v>
      </c>
      <c r="T193" s="152">
        <v>0</v>
      </c>
      <c r="U193" s="152">
        <v>0</v>
      </c>
      <c r="V193" s="152">
        <v>0</v>
      </c>
      <c r="W193" s="152">
        <v>0</v>
      </c>
      <c r="X193" s="165"/>
    </row>
    <row r="194" spans="1:24" ht="21.75" customHeight="1">
      <c r="A194" s="150" t="s">
        <v>254</v>
      </c>
      <c r="B194" s="151">
        <v>21</v>
      </c>
      <c r="C194" s="149">
        <v>235.7</v>
      </c>
      <c r="D194" s="149">
        <v>139.6</v>
      </c>
      <c r="E194" s="153">
        <v>67.44</v>
      </c>
      <c r="F194" s="153"/>
      <c r="G194" s="149">
        <v>22.12</v>
      </c>
      <c r="H194" s="156">
        <v>5.62</v>
      </c>
      <c r="I194" s="149">
        <v>16.5</v>
      </c>
      <c r="J194" s="153">
        <v>50.04</v>
      </c>
      <c r="K194" s="153"/>
      <c r="L194" s="149"/>
      <c r="M194" s="153"/>
      <c r="N194" s="149"/>
      <c r="O194" s="153"/>
      <c r="P194" s="149"/>
      <c r="Q194" s="149">
        <v>96.1</v>
      </c>
      <c r="R194" s="149">
        <v>0</v>
      </c>
      <c r="S194" s="149"/>
      <c r="T194" s="149"/>
      <c r="U194" s="149"/>
      <c r="V194" s="149"/>
      <c r="W194" s="149">
        <v>0</v>
      </c>
      <c r="X194" s="165"/>
    </row>
    <row r="195" spans="1:24" s="126" customFormat="1" ht="21.75" customHeight="1">
      <c r="A195" s="150" t="s">
        <v>255</v>
      </c>
      <c r="B195" s="151"/>
      <c r="C195" s="149">
        <v>40.67</v>
      </c>
      <c r="D195" s="149">
        <v>0</v>
      </c>
      <c r="E195" s="153"/>
      <c r="F195" s="153"/>
      <c r="G195" s="149">
        <v>0</v>
      </c>
      <c r="H195" s="156"/>
      <c r="I195" s="149"/>
      <c r="J195" s="153"/>
      <c r="K195" s="153"/>
      <c r="L195" s="149"/>
      <c r="M195" s="153"/>
      <c r="N195" s="149"/>
      <c r="O195" s="153"/>
      <c r="P195" s="149"/>
      <c r="Q195" s="149">
        <v>0</v>
      </c>
      <c r="R195" s="149">
        <v>0</v>
      </c>
      <c r="S195" s="149"/>
      <c r="T195" s="149">
        <v>40.67</v>
      </c>
      <c r="U195" s="149"/>
      <c r="V195" s="149"/>
      <c r="W195" s="149">
        <v>0</v>
      </c>
      <c r="X195" s="165"/>
    </row>
    <row r="196" spans="1:24" s="126" customFormat="1" ht="21.75" customHeight="1">
      <c r="A196" s="150"/>
      <c r="B196" s="157"/>
      <c r="C196" s="149"/>
      <c r="D196" s="149"/>
      <c r="E196" s="149"/>
      <c r="F196" s="149"/>
      <c r="G196" s="149"/>
      <c r="H196" s="149"/>
      <c r="I196" s="149"/>
      <c r="J196" s="149"/>
      <c r="K196" s="153"/>
      <c r="L196" s="149"/>
      <c r="M196" s="153"/>
      <c r="N196" s="149"/>
      <c r="O196" s="153"/>
      <c r="P196" s="149"/>
      <c r="Q196" s="149"/>
      <c r="R196" s="149"/>
      <c r="S196" s="149"/>
      <c r="T196" s="149"/>
      <c r="U196" s="149"/>
      <c r="V196" s="149"/>
      <c r="W196" s="149"/>
      <c r="X196" s="165"/>
    </row>
    <row r="197" spans="1:24" s="126" customFormat="1" ht="21.75" customHeight="1">
      <c r="A197" s="147" t="s">
        <v>256</v>
      </c>
      <c r="B197" s="148">
        <f>B198+B207+B214+B217+B219+B220+B223+B224+B225</f>
        <v>861</v>
      </c>
      <c r="C197" s="149">
        <v>56747.53</v>
      </c>
      <c r="D197" s="149">
        <v>8853.539999999999</v>
      </c>
      <c r="E197" s="149">
        <v>2934.72</v>
      </c>
      <c r="F197" s="149">
        <v>656.0700000000002</v>
      </c>
      <c r="G197" s="149">
        <v>860.1600000000002</v>
      </c>
      <c r="H197" s="149">
        <v>244.56000000000003</v>
      </c>
      <c r="I197" s="149">
        <v>615.6</v>
      </c>
      <c r="J197" s="149">
        <v>1308.6000000000001</v>
      </c>
      <c r="K197" s="149">
        <v>0</v>
      </c>
      <c r="L197" s="149">
        <v>0</v>
      </c>
      <c r="M197" s="149">
        <v>0</v>
      </c>
      <c r="N197" s="149">
        <v>0</v>
      </c>
      <c r="O197" s="149">
        <v>0</v>
      </c>
      <c r="P197" s="149">
        <v>3093.99</v>
      </c>
      <c r="Q197" s="149">
        <v>9544.47</v>
      </c>
      <c r="R197" s="149">
        <v>61.88</v>
      </c>
      <c r="S197" s="149">
        <v>0</v>
      </c>
      <c r="T197" s="149">
        <v>286.64</v>
      </c>
      <c r="U197" s="149">
        <v>0</v>
      </c>
      <c r="V197" s="149">
        <v>0</v>
      </c>
      <c r="W197" s="149">
        <v>38001</v>
      </c>
      <c r="X197" s="164"/>
    </row>
    <row r="198" spans="1:24" s="126" customFormat="1" ht="21.75" customHeight="1">
      <c r="A198" s="150" t="s">
        <v>257</v>
      </c>
      <c r="B198" s="181">
        <f>B199+B200+B201+B202+B203+B204+B205+B206</f>
        <v>284</v>
      </c>
      <c r="C198" s="182">
        <v>4552.04</v>
      </c>
      <c r="D198" s="182">
        <v>1800.44</v>
      </c>
      <c r="E198" s="182">
        <v>883.8</v>
      </c>
      <c r="F198" s="182">
        <v>400.6</v>
      </c>
      <c r="G198" s="182">
        <v>290.40000000000003</v>
      </c>
      <c r="H198" s="182">
        <v>73.65</v>
      </c>
      <c r="I198" s="182">
        <v>216.75</v>
      </c>
      <c r="J198" s="182">
        <v>181.8</v>
      </c>
      <c r="K198" s="182">
        <v>0</v>
      </c>
      <c r="L198" s="182">
        <v>0</v>
      </c>
      <c r="M198" s="182">
        <v>0</v>
      </c>
      <c r="N198" s="182">
        <v>0</v>
      </c>
      <c r="O198" s="182">
        <v>0</v>
      </c>
      <c r="P198" s="182">
        <v>43.84</v>
      </c>
      <c r="Q198" s="182">
        <v>494.7200000000001</v>
      </c>
      <c r="R198" s="182">
        <v>61.88</v>
      </c>
      <c r="S198" s="182">
        <v>0</v>
      </c>
      <c r="T198" s="182">
        <v>0</v>
      </c>
      <c r="U198" s="182">
        <v>0</v>
      </c>
      <c r="V198" s="182">
        <v>0</v>
      </c>
      <c r="W198" s="182">
        <v>2195</v>
      </c>
      <c r="X198" s="186"/>
    </row>
    <row r="199" spans="1:24" ht="21.75" customHeight="1">
      <c r="A199" s="150" t="s">
        <v>258</v>
      </c>
      <c r="B199" s="157">
        <v>144</v>
      </c>
      <c r="C199" s="149">
        <v>2950.25</v>
      </c>
      <c r="D199" s="149">
        <v>910.58</v>
      </c>
      <c r="E199" s="153">
        <v>464.52</v>
      </c>
      <c r="F199" s="153">
        <v>136.8</v>
      </c>
      <c r="G199" s="149">
        <v>147.46</v>
      </c>
      <c r="H199" s="149">
        <v>38.71</v>
      </c>
      <c r="I199" s="149">
        <v>108.75</v>
      </c>
      <c r="J199" s="153">
        <v>153.96</v>
      </c>
      <c r="K199" s="153"/>
      <c r="L199" s="149"/>
      <c r="M199" s="153"/>
      <c r="N199" s="149"/>
      <c r="O199" s="153"/>
      <c r="P199" s="161">
        <v>7.84</v>
      </c>
      <c r="Q199" s="149">
        <v>179.67</v>
      </c>
      <c r="R199" s="149">
        <v>0</v>
      </c>
      <c r="S199" s="149"/>
      <c r="T199" s="149"/>
      <c r="U199" s="149"/>
      <c r="V199" s="149"/>
      <c r="W199" s="149">
        <v>1860</v>
      </c>
      <c r="X199" s="165"/>
    </row>
    <row r="200" spans="1:24" ht="21.75" customHeight="1">
      <c r="A200" s="159" t="s">
        <v>259</v>
      </c>
      <c r="B200" s="157">
        <v>48</v>
      </c>
      <c r="C200" s="149">
        <v>714.79</v>
      </c>
      <c r="D200" s="149">
        <v>323.47999999999996</v>
      </c>
      <c r="E200" s="153">
        <v>166.2</v>
      </c>
      <c r="F200" s="153">
        <v>78.84</v>
      </c>
      <c r="G200" s="149">
        <v>50.6</v>
      </c>
      <c r="H200" s="149">
        <v>13.85</v>
      </c>
      <c r="I200" s="149">
        <v>36.75</v>
      </c>
      <c r="J200" s="153">
        <v>27.839999999999996</v>
      </c>
      <c r="K200" s="153"/>
      <c r="L200" s="153"/>
      <c r="M200" s="153"/>
      <c r="N200" s="149"/>
      <c r="O200" s="153"/>
      <c r="P200" s="149"/>
      <c r="Q200" s="149">
        <v>79.43</v>
      </c>
      <c r="R200" s="149">
        <v>61.88</v>
      </c>
      <c r="S200" s="149"/>
      <c r="T200" s="149"/>
      <c r="U200" s="149"/>
      <c r="V200" s="149"/>
      <c r="W200" s="149">
        <v>250</v>
      </c>
      <c r="X200" s="187"/>
    </row>
    <row r="201" spans="1:24" ht="21.75" customHeight="1">
      <c r="A201" s="159" t="s">
        <v>260</v>
      </c>
      <c r="B201" s="157">
        <v>57</v>
      </c>
      <c r="C201" s="149">
        <v>599.84</v>
      </c>
      <c r="D201" s="149">
        <v>400.63000000000005</v>
      </c>
      <c r="E201" s="153">
        <v>194.04000000000002</v>
      </c>
      <c r="F201" s="153">
        <v>146.92</v>
      </c>
      <c r="G201" s="149">
        <v>59.67</v>
      </c>
      <c r="H201" s="149">
        <v>16.17</v>
      </c>
      <c r="I201" s="149">
        <v>43.5</v>
      </c>
      <c r="J201" s="153"/>
      <c r="K201" s="153"/>
      <c r="L201" s="153"/>
      <c r="M201" s="153"/>
      <c r="N201" s="149"/>
      <c r="O201" s="153"/>
      <c r="P201" s="149"/>
      <c r="Q201" s="149">
        <v>114.21</v>
      </c>
      <c r="R201" s="149">
        <v>0</v>
      </c>
      <c r="S201" s="149"/>
      <c r="T201" s="149"/>
      <c r="U201" s="149"/>
      <c r="V201" s="149"/>
      <c r="W201" s="149">
        <v>85</v>
      </c>
      <c r="X201" s="188"/>
    </row>
    <row r="202" spans="1:24" ht="21.75" customHeight="1">
      <c r="A202" s="159" t="s">
        <v>261</v>
      </c>
      <c r="B202" s="157">
        <v>18</v>
      </c>
      <c r="C202" s="149">
        <v>147.74</v>
      </c>
      <c r="D202" s="149">
        <v>116.25</v>
      </c>
      <c r="E202" s="153">
        <v>59.04</v>
      </c>
      <c r="F202" s="153">
        <v>38.04</v>
      </c>
      <c r="G202" s="149">
        <v>19.17</v>
      </c>
      <c r="H202" s="149">
        <v>4.92</v>
      </c>
      <c r="I202" s="149">
        <v>14.25</v>
      </c>
      <c r="J202" s="149"/>
      <c r="K202" s="153"/>
      <c r="L202" s="153"/>
      <c r="M202" s="153"/>
      <c r="N202" s="149"/>
      <c r="O202" s="153"/>
      <c r="P202" s="149"/>
      <c r="Q202" s="149">
        <v>31.49</v>
      </c>
      <c r="R202" s="149">
        <v>0</v>
      </c>
      <c r="S202" s="149"/>
      <c r="T202" s="149"/>
      <c r="U202" s="149"/>
      <c r="V202" s="149"/>
      <c r="W202" s="149">
        <v>0</v>
      </c>
      <c r="X202" s="165"/>
    </row>
    <row r="203" spans="1:24" ht="21.75" customHeight="1">
      <c r="A203" s="159" t="s">
        <v>262</v>
      </c>
      <c r="B203" s="157">
        <v>17</v>
      </c>
      <c r="C203" s="149">
        <v>44.62</v>
      </c>
      <c r="D203" s="149">
        <v>13.5</v>
      </c>
      <c r="E203" s="153"/>
      <c r="F203" s="153"/>
      <c r="G203" s="149">
        <v>13.5</v>
      </c>
      <c r="H203" s="149"/>
      <c r="I203" s="149">
        <v>13.5</v>
      </c>
      <c r="J203" s="149"/>
      <c r="K203" s="153"/>
      <c r="L203" s="153"/>
      <c r="M203" s="153"/>
      <c r="N203" s="149"/>
      <c r="O203" s="153"/>
      <c r="P203" s="149"/>
      <c r="Q203" s="149">
        <v>31.119999999999997</v>
      </c>
      <c r="R203" s="149">
        <v>0</v>
      </c>
      <c r="S203" s="149"/>
      <c r="T203" s="149"/>
      <c r="U203" s="149"/>
      <c r="V203" s="149"/>
      <c r="W203" s="149">
        <v>0</v>
      </c>
      <c r="X203" s="165"/>
    </row>
    <row r="204" spans="1:24" ht="21.75" customHeight="1">
      <c r="A204" s="162" t="s">
        <v>263</v>
      </c>
      <c r="B204" s="151"/>
      <c r="C204" s="149">
        <v>47</v>
      </c>
      <c r="D204" s="149">
        <v>24</v>
      </c>
      <c r="E204" s="153"/>
      <c r="F204" s="149"/>
      <c r="G204" s="149">
        <v>0</v>
      </c>
      <c r="H204" s="149"/>
      <c r="I204" s="149">
        <v>0</v>
      </c>
      <c r="J204" s="149"/>
      <c r="K204" s="153"/>
      <c r="L204" s="149"/>
      <c r="M204" s="153"/>
      <c r="N204" s="149"/>
      <c r="O204" s="153"/>
      <c r="P204" s="149">
        <v>24</v>
      </c>
      <c r="Q204" s="149">
        <v>23</v>
      </c>
      <c r="R204" s="149">
        <v>0</v>
      </c>
      <c r="S204" s="149"/>
      <c r="T204" s="149"/>
      <c r="U204" s="149"/>
      <c r="V204" s="149"/>
      <c r="W204" s="149">
        <v>0</v>
      </c>
      <c r="X204" s="165"/>
    </row>
    <row r="205" spans="1:24" ht="21.75" customHeight="1">
      <c r="A205" s="159" t="s">
        <v>264</v>
      </c>
      <c r="B205" s="151"/>
      <c r="C205" s="149">
        <v>40</v>
      </c>
      <c r="D205" s="149">
        <v>12</v>
      </c>
      <c r="E205" s="149"/>
      <c r="F205" s="149"/>
      <c r="G205" s="149">
        <v>0</v>
      </c>
      <c r="H205" s="149"/>
      <c r="I205" s="149">
        <v>0</v>
      </c>
      <c r="J205" s="149"/>
      <c r="K205" s="153"/>
      <c r="L205" s="149"/>
      <c r="M205" s="153"/>
      <c r="N205" s="149"/>
      <c r="O205" s="153"/>
      <c r="P205" s="149">
        <v>12</v>
      </c>
      <c r="Q205" s="149">
        <v>28</v>
      </c>
      <c r="R205" s="149">
        <v>0</v>
      </c>
      <c r="S205" s="149"/>
      <c r="T205" s="149"/>
      <c r="U205" s="149"/>
      <c r="V205" s="149"/>
      <c r="W205" s="149">
        <v>0</v>
      </c>
      <c r="X205" s="165"/>
    </row>
    <row r="206" spans="1:24" ht="21.75" customHeight="1">
      <c r="A206" s="159" t="s">
        <v>265</v>
      </c>
      <c r="B206" s="151"/>
      <c r="C206" s="149">
        <v>7.8</v>
      </c>
      <c r="D206" s="149">
        <v>0</v>
      </c>
      <c r="E206" s="153"/>
      <c r="F206" s="153"/>
      <c r="G206" s="149">
        <v>0</v>
      </c>
      <c r="H206" s="149"/>
      <c r="I206" s="149">
        <v>0</v>
      </c>
      <c r="J206" s="153"/>
      <c r="K206" s="153"/>
      <c r="L206" s="153"/>
      <c r="M206" s="153"/>
      <c r="N206" s="149"/>
      <c r="O206" s="153"/>
      <c r="P206" s="149"/>
      <c r="Q206" s="149">
        <v>7.8</v>
      </c>
      <c r="R206" s="149">
        <v>0</v>
      </c>
      <c r="S206" s="149"/>
      <c r="T206" s="149"/>
      <c r="U206" s="149"/>
      <c r="V206" s="149"/>
      <c r="W206" s="149">
        <v>0</v>
      </c>
      <c r="X206" s="165"/>
    </row>
    <row r="207" spans="1:24" s="126" customFormat="1" ht="21.75" customHeight="1">
      <c r="A207" s="150" t="s">
        <v>266</v>
      </c>
      <c r="B207" s="154">
        <f>B208+B209+B210+B211+B212+B213</f>
        <v>490</v>
      </c>
      <c r="C207" s="155">
        <v>8495.08</v>
      </c>
      <c r="D207" s="155">
        <v>3570.0999999999995</v>
      </c>
      <c r="E207" s="155">
        <v>1750.0800000000002</v>
      </c>
      <c r="F207" s="155">
        <v>202.31</v>
      </c>
      <c r="G207" s="155">
        <v>477.94000000000005</v>
      </c>
      <c r="H207" s="155">
        <v>145.84</v>
      </c>
      <c r="I207" s="155">
        <v>332.1</v>
      </c>
      <c r="J207" s="155">
        <v>979.44</v>
      </c>
      <c r="K207" s="155">
        <v>0</v>
      </c>
      <c r="L207" s="155">
        <v>0</v>
      </c>
      <c r="M207" s="155">
        <v>0</v>
      </c>
      <c r="N207" s="155">
        <v>0</v>
      </c>
      <c r="O207" s="155">
        <v>0</v>
      </c>
      <c r="P207" s="155">
        <v>160.32999999999998</v>
      </c>
      <c r="Q207" s="155">
        <v>1038.34</v>
      </c>
      <c r="R207" s="155">
        <v>0</v>
      </c>
      <c r="S207" s="155">
        <v>0</v>
      </c>
      <c r="T207" s="155">
        <v>286.64</v>
      </c>
      <c r="U207" s="155">
        <v>0</v>
      </c>
      <c r="V207" s="155">
        <v>0</v>
      </c>
      <c r="W207" s="155">
        <v>3600</v>
      </c>
      <c r="X207" s="176"/>
    </row>
    <row r="208" spans="1:24" ht="21.75" customHeight="1">
      <c r="A208" s="150" t="s">
        <v>267</v>
      </c>
      <c r="B208" s="154">
        <v>199</v>
      </c>
      <c r="C208" s="149">
        <v>5793.41</v>
      </c>
      <c r="D208" s="149">
        <v>1584.15</v>
      </c>
      <c r="E208" s="153">
        <v>795.36</v>
      </c>
      <c r="F208" s="153">
        <v>84.88</v>
      </c>
      <c r="G208" s="149">
        <v>221.38</v>
      </c>
      <c r="H208" s="149">
        <v>66.28</v>
      </c>
      <c r="I208" s="149">
        <v>155.1</v>
      </c>
      <c r="J208" s="153">
        <v>451.20000000000005</v>
      </c>
      <c r="K208" s="153"/>
      <c r="L208" s="153"/>
      <c r="M208" s="153"/>
      <c r="N208" s="149"/>
      <c r="O208" s="153"/>
      <c r="P208" s="149">
        <v>31.33</v>
      </c>
      <c r="Q208" s="149">
        <v>322.62</v>
      </c>
      <c r="R208" s="149">
        <v>0</v>
      </c>
      <c r="S208" s="149"/>
      <c r="T208" s="149">
        <v>286.64</v>
      </c>
      <c r="U208" s="149"/>
      <c r="V208" s="149"/>
      <c r="W208" s="149">
        <v>3600</v>
      </c>
      <c r="X208" s="165"/>
    </row>
    <row r="209" spans="1:24" ht="21.75" customHeight="1">
      <c r="A209" s="150" t="s">
        <v>268</v>
      </c>
      <c r="B209" s="154">
        <v>28</v>
      </c>
      <c r="C209" s="149">
        <v>502.64</v>
      </c>
      <c r="D209" s="149">
        <v>350.78</v>
      </c>
      <c r="E209" s="153">
        <v>105.96</v>
      </c>
      <c r="F209" s="153">
        <v>90.19</v>
      </c>
      <c r="G209" s="149">
        <v>25.630000000000003</v>
      </c>
      <c r="H209" s="149">
        <v>8.83</v>
      </c>
      <c r="I209" s="149">
        <v>16.8</v>
      </c>
      <c r="J209" s="153"/>
      <c r="K209" s="153"/>
      <c r="L209" s="153"/>
      <c r="M209" s="153"/>
      <c r="N209" s="149"/>
      <c r="O209" s="153"/>
      <c r="P209" s="161">
        <v>129</v>
      </c>
      <c r="Q209" s="149">
        <v>151.86</v>
      </c>
      <c r="R209" s="149">
        <v>0</v>
      </c>
      <c r="S209" s="149"/>
      <c r="T209" s="149"/>
      <c r="U209" s="149"/>
      <c r="V209" s="149"/>
      <c r="W209" s="149">
        <v>0</v>
      </c>
      <c r="X209" s="165"/>
    </row>
    <row r="210" spans="1:24" ht="21.75" customHeight="1">
      <c r="A210" s="150" t="s">
        <v>269</v>
      </c>
      <c r="B210" s="151">
        <v>11</v>
      </c>
      <c r="C210" s="149">
        <v>92.97</v>
      </c>
      <c r="D210" s="149">
        <v>72.77</v>
      </c>
      <c r="E210" s="153">
        <v>33.72</v>
      </c>
      <c r="F210" s="153">
        <v>27.24</v>
      </c>
      <c r="G210" s="149">
        <v>11.81</v>
      </c>
      <c r="H210" s="149">
        <v>2.81</v>
      </c>
      <c r="I210" s="149">
        <v>9</v>
      </c>
      <c r="J210" s="149"/>
      <c r="K210" s="153"/>
      <c r="L210" s="153"/>
      <c r="M210" s="153"/>
      <c r="N210" s="153"/>
      <c r="O210" s="153"/>
      <c r="P210" s="149"/>
      <c r="Q210" s="149">
        <v>20.2</v>
      </c>
      <c r="R210" s="149">
        <v>0</v>
      </c>
      <c r="S210" s="149"/>
      <c r="T210" s="149"/>
      <c r="U210" s="149"/>
      <c r="V210" s="149"/>
      <c r="W210" s="149">
        <v>0</v>
      </c>
      <c r="X210" s="165"/>
    </row>
    <row r="211" spans="1:24" ht="21.75" customHeight="1">
      <c r="A211" s="150" t="s">
        <v>270</v>
      </c>
      <c r="B211" s="151">
        <v>125</v>
      </c>
      <c r="C211" s="149">
        <v>980.63</v>
      </c>
      <c r="D211" s="149">
        <v>731.28</v>
      </c>
      <c r="E211" s="153">
        <v>387.36</v>
      </c>
      <c r="F211" s="153"/>
      <c r="G211" s="149">
        <v>107.28</v>
      </c>
      <c r="H211" s="149">
        <v>32.28</v>
      </c>
      <c r="I211" s="149">
        <v>75</v>
      </c>
      <c r="J211" s="153">
        <v>236.64</v>
      </c>
      <c r="K211" s="153"/>
      <c r="L211" s="153"/>
      <c r="M211" s="153"/>
      <c r="N211" s="149"/>
      <c r="O211" s="153"/>
      <c r="P211" s="149"/>
      <c r="Q211" s="149">
        <v>249.35</v>
      </c>
      <c r="R211" s="149">
        <v>0</v>
      </c>
      <c r="S211" s="149"/>
      <c r="T211" s="149"/>
      <c r="U211" s="149"/>
      <c r="V211" s="149"/>
      <c r="W211" s="149">
        <v>0</v>
      </c>
      <c r="X211" s="165"/>
    </row>
    <row r="212" spans="1:24" ht="21.75" customHeight="1">
      <c r="A212" s="150" t="s">
        <v>271</v>
      </c>
      <c r="B212" s="151">
        <v>71</v>
      </c>
      <c r="C212" s="149">
        <v>578.19</v>
      </c>
      <c r="D212" s="149">
        <v>437.61</v>
      </c>
      <c r="E212" s="153">
        <v>221.39999999999998</v>
      </c>
      <c r="F212" s="153"/>
      <c r="G212" s="149">
        <v>61.05</v>
      </c>
      <c r="H212" s="149">
        <v>18.45</v>
      </c>
      <c r="I212" s="149">
        <v>42.6</v>
      </c>
      <c r="J212" s="153">
        <v>155.16</v>
      </c>
      <c r="K212" s="153"/>
      <c r="L212" s="153"/>
      <c r="M212" s="153"/>
      <c r="N212" s="149"/>
      <c r="O212" s="153"/>
      <c r="P212" s="149"/>
      <c r="Q212" s="149">
        <v>140.57999999999998</v>
      </c>
      <c r="R212" s="149">
        <v>0</v>
      </c>
      <c r="S212" s="149"/>
      <c r="T212" s="149"/>
      <c r="U212" s="149"/>
      <c r="V212" s="149"/>
      <c r="W212" s="149">
        <v>0</v>
      </c>
      <c r="X212" s="165"/>
    </row>
    <row r="213" spans="1:24" ht="21.75" customHeight="1">
      <c r="A213" s="150" t="s">
        <v>272</v>
      </c>
      <c r="B213" s="151">
        <v>56</v>
      </c>
      <c r="C213" s="149">
        <v>547.24</v>
      </c>
      <c r="D213" s="149">
        <v>393.51</v>
      </c>
      <c r="E213" s="153">
        <v>206.28</v>
      </c>
      <c r="F213" s="153"/>
      <c r="G213" s="149">
        <v>50.790000000000006</v>
      </c>
      <c r="H213" s="149">
        <v>17.19</v>
      </c>
      <c r="I213" s="149">
        <v>33.6</v>
      </c>
      <c r="J213" s="153">
        <v>136.44</v>
      </c>
      <c r="K213" s="153"/>
      <c r="L213" s="153"/>
      <c r="M213" s="153"/>
      <c r="N213" s="149"/>
      <c r="O213" s="153"/>
      <c r="P213" s="149"/>
      <c r="Q213" s="149">
        <v>153.73</v>
      </c>
      <c r="R213" s="149">
        <v>0</v>
      </c>
      <c r="S213" s="149"/>
      <c r="T213" s="149"/>
      <c r="U213" s="149"/>
      <c r="V213" s="149"/>
      <c r="W213" s="149">
        <v>0</v>
      </c>
      <c r="X213" s="165"/>
    </row>
    <row r="214" spans="1:24" s="126" customFormat="1" ht="21.75" customHeight="1">
      <c r="A214" s="150" t="s">
        <v>273</v>
      </c>
      <c r="B214" s="154">
        <f>B215</f>
        <v>72</v>
      </c>
      <c r="C214" s="155">
        <v>22716.89</v>
      </c>
      <c r="D214" s="155">
        <v>500.19</v>
      </c>
      <c r="E214" s="155">
        <v>256.32</v>
      </c>
      <c r="F214" s="155">
        <v>46.32</v>
      </c>
      <c r="G214" s="155">
        <v>76.11</v>
      </c>
      <c r="H214" s="155">
        <v>21.36</v>
      </c>
      <c r="I214" s="155">
        <v>54.75</v>
      </c>
      <c r="J214" s="155">
        <v>121.44</v>
      </c>
      <c r="K214" s="155">
        <v>0</v>
      </c>
      <c r="L214" s="155">
        <v>0</v>
      </c>
      <c r="M214" s="155">
        <v>0</v>
      </c>
      <c r="N214" s="155">
        <v>0</v>
      </c>
      <c r="O214" s="155">
        <v>0</v>
      </c>
      <c r="P214" s="155">
        <v>0</v>
      </c>
      <c r="Q214" s="155">
        <v>216.7</v>
      </c>
      <c r="R214" s="155">
        <v>0</v>
      </c>
      <c r="S214" s="155">
        <v>0</v>
      </c>
      <c r="T214" s="155">
        <v>0</v>
      </c>
      <c r="U214" s="155">
        <v>0</v>
      </c>
      <c r="V214" s="155">
        <v>0</v>
      </c>
      <c r="W214" s="155">
        <v>22000</v>
      </c>
      <c r="X214" s="176"/>
    </row>
    <row r="215" spans="1:24" ht="21.75" customHeight="1">
      <c r="A215" s="150" t="s">
        <v>274</v>
      </c>
      <c r="B215" s="151">
        <v>72</v>
      </c>
      <c r="C215" s="149">
        <v>2700.89</v>
      </c>
      <c r="D215" s="149">
        <v>500.19</v>
      </c>
      <c r="E215" s="153">
        <v>256.32</v>
      </c>
      <c r="F215" s="153">
        <v>46.32</v>
      </c>
      <c r="G215" s="149">
        <v>76.11</v>
      </c>
      <c r="H215" s="149">
        <v>21.36</v>
      </c>
      <c r="I215" s="149">
        <v>54.75</v>
      </c>
      <c r="J215" s="153">
        <v>121.44</v>
      </c>
      <c r="K215" s="153"/>
      <c r="L215" s="149"/>
      <c r="M215" s="153"/>
      <c r="N215" s="149"/>
      <c r="O215" s="153"/>
      <c r="P215" s="149"/>
      <c r="Q215" s="149">
        <v>200.7</v>
      </c>
      <c r="R215" s="149">
        <v>0</v>
      </c>
      <c r="S215" s="149"/>
      <c r="T215" s="149"/>
      <c r="U215" s="149"/>
      <c r="V215" s="149"/>
      <c r="W215" s="149">
        <v>2000</v>
      </c>
      <c r="X215" s="165"/>
    </row>
    <row r="216" spans="1:24" ht="21.75" customHeight="1">
      <c r="A216" s="150" t="s">
        <v>275</v>
      </c>
      <c r="B216" s="151"/>
      <c r="C216" s="149">
        <v>20016</v>
      </c>
      <c r="D216" s="149">
        <v>0</v>
      </c>
      <c r="E216" s="153"/>
      <c r="F216" s="153"/>
      <c r="G216" s="149">
        <v>0</v>
      </c>
      <c r="H216" s="149"/>
      <c r="I216" s="149">
        <v>0</v>
      </c>
      <c r="J216" s="153"/>
      <c r="K216" s="153"/>
      <c r="L216" s="149"/>
      <c r="M216" s="153"/>
      <c r="N216" s="149"/>
      <c r="O216" s="153"/>
      <c r="P216" s="149"/>
      <c r="Q216" s="149">
        <v>16</v>
      </c>
      <c r="R216" s="149">
        <v>0</v>
      </c>
      <c r="S216" s="149"/>
      <c r="T216" s="149"/>
      <c r="U216" s="149"/>
      <c r="V216" s="149"/>
      <c r="W216" s="149">
        <v>20000</v>
      </c>
      <c r="X216" s="165"/>
    </row>
    <row r="217" spans="1:24" s="94" customFormat="1" ht="21.75" customHeight="1">
      <c r="A217" s="150" t="s">
        <v>276</v>
      </c>
      <c r="B217" s="177">
        <f>B218</f>
        <v>15</v>
      </c>
      <c r="C217" s="155">
        <v>8491.21</v>
      </c>
      <c r="D217" s="155">
        <v>92.99</v>
      </c>
      <c r="E217" s="155">
        <v>44.52</v>
      </c>
      <c r="F217" s="155">
        <v>6.84</v>
      </c>
      <c r="G217" s="155">
        <v>15.71</v>
      </c>
      <c r="H217" s="155">
        <v>3.71</v>
      </c>
      <c r="I217" s="155">
        <v>12</v>
      </c>
      <c r="J217" s="155">
        <v>25.92</v>
      </c>
      <c r="K217" s="155">
        <v>0</v>
      </c>
      <c r="L217" s="155">
        <v>0</v>
      </c>
      <c r="M217" s="155">
        <v>0</v>
      </c>
      <c r="N217" s="155">
        <v>0</v>
      </c>
      <c r="O217" s="155">
        <v>0</v>
      </c>
      <c r="P217" s="155">
        <v>0</v>
      </c>
      <c r="Q217" s="155">
        <v>5019.22</v>
      </c>
      <c r="R217" s="155">
        <v>0</v>
      </c>
      <c r="S217" s="155">
        <v>0</v>
      </c>
      <c r="T217" s="155">
        <v>0</v>
      </c>
      <c r="U217" s="155">
        <v>0</v>
      </c>
      <c r="V217" s="155">
        <v>0</v>
      </c>
      <c r="W217" s="155">
        <v>3379</v>
      </c>
      <c r="X217" s="165"/>
    </row>
    <row r="218" spans="1:24" s="125" customFormat="1" ht="21.75" customHeight="1">
      <c r="A218" s="150" t="s">
        <v>277</v>
      </c>
      <c r="B218" s="177">
        <v>15</v>
      </c>
      <c r="C218" s="149">
        <v>8491.21</v>
      </c>
      <c r="D218" s="149">
        <v>92.99</v>
      </c>
      <c r="E218" s="153">
        <v>44.52</v>
      </c>
      <c r="F218" s="153">
        <v>6.84</v>
      </c>
      <c r="G218" s="149">
        <v>15.71</v>
      </c>
      <c r="H218" s="149">
        <v>3.71</v>
      </c>
      <c r="I218" s="149">
        <v>12</v>
      </c>
      <c r="J218" s="153">
        <v>25.92</v>
      </c>
      <c r="K218" s="153"/>
      <c r="L218" s="153"/>
      <c r="M218" s="153"/>
      <c r="N218" s="149"/>
      <c r="O218" s="153"/>
      <c r="P218" s="149"/>
      <c r="Q218" s="149">
        <v>5019.22</v>
      </c>
      <c r="R218" s="149">
        <v>0</v>
      </c>
      <c r="S218" s="149"/>
      <c r="T218" s="149"/>
      <c r="U218" s="149"/>
      <c r="V218" s="149"/>
      <c r="W218" s="149">
        <v>3379</v>
      </c>
      <c r="X218" s="165"/>
    </row>
    <row r="219" spans="1:24" s="126" customFormat="1" ht="21.75" customHeight="1">
      <c r="A219" s="150" t="s">
        <v>278</v>
      </c>
      <c r="B219" s="151"/>
      <c r="C219" s="149">
        <v>1965</v>
      </c>
      <c r="D219" s="149">
        <v>0</v>
      </c>
      <c r="E219" s="153"/>
      <c r="F219" s="153"/>
      <c r="G219" s="149">
        <v>0</v>
      </c>
      <c r="H219" s="149"/>
      <c r="I219" s="149"/>
      <c r="J219" s="149"/>
      <c r="K219" s="153"/>
      <c r="L219" s="153"/>
      <c r="M219" s="153"/>
      <c r="N219" s="149"/>
      <c r="O219" s="153"/>
      <c r="P219" s="149"/>
      <c r="Q219" s="149">
        <v>0</v>
      </c>
      <c r="R219" s="149">
        <v>0</v>
      </c>
      <c r="S219" s="149"/>
      <c r="T219" s="149"/>
      <c r="U219" s="149"/>
      <c r="V219" s="149"/>
      <c r="W219" s="149">
        <v>1965</v>
      </c>
      <c r="X219" s="165"/>
    </row>
    <row r="220" spans="1:24" s="126" customFormat="1" ht="21.75" customHeight="1">
      <c r="A220" s="150" t="s">
        <v>279</v>
      </c>
      <c r="B220" s="154">
        <f>B221+B222</f>
        <v>0</v>
      </c>
      <c r="C220" s="155">
        <v>5230.26</v>
      </c>
      <c r="D220" s="155">
        <v>2889.82</v>
      </c>
      <c r="E220" s="155">
        <v>0</v>
      </c>
      <c r="F220" s="155">
        <v>0</v>
      </c>
      <c r="G220" s="155">
        <v>0</v>
      </c>
      <c r="H220" s="155">
        <v>0</v>
      </c>
      <c r="I220" s="155">
        <v>0</v>
      </c>
      <c r="J220" s="155">
        <v>0</v>
      </c>
      <c r="K220" s="155">
        <v>0</v>
      </c>
      <c r="L220" s="155">
        <v>0</v>
      </c>
      <c r="M220" s="155">
        <v>0</v>
      </c>
      <c r="N220" s="155">
        <v>0</v>
      </c>
      <c r="O220" s="155">
        <v>0</v>
      </c>
      <c r="P220" s="155">
        <v>2889.82</v>
      </c>
      <c r="Q220" s="155">
        <v>2340.44</v>
      </c>
      <c r="R220" s="155">
        <v>0</v>
      </c>
      <c r="S220" s="155">
        <v>0</v>
      </c>
      <c r="T220" s="155">
        <v>0</v>
      </c>
      <c r="U220" s="155">
        <v>0</v>
      </c>
      <c r="V220" s="155">
        <v>0</v>
      </c>
      <c r="W220" s="155">
        <v>0</v>
      </c>
      <c r="X220" s="176"/>
    </row>
    <row r="221" spans="1:24" ht="21.75" customHeight="1">
      <c r="A221" s="150" t="s">
        <v>280</v>
      </c>
      <c r="B221" s="154"/>
      <c r="C221" s="149">
        <v>241.8</v>
      </c>
      <c r="D221" s="149">
        <v>0</v>
      </c>
      <c r="E221" s="149"/>
      <c r="F221" s="149"/>
      <c r="G221" s="149">
        <v>0</v>
      </c>
      <c r="H221" s="149"/>
      <c r="I221" s="149">
        <v>0</v>
      </c>
      <c r="J221" s="149"/>
      <c r="K221" s="153"/>
      <c r="L221" s="149"/>
      <c r="M221" s="153"/>
      <c r="N221" s="149"/>
      <c r="O221" s="153"/>
      <c r="P221" s="149"/>
      <c r="Q221" s="149">
        <v>241.8</v>
      </c>
      <c r="R221" s="149">
        <v>0</v>
      </c>
      <c r="S221" s="149"/>
      <c r="T221" s="149"/>
      <c r="U221" s="149"/>
      <c r="V221" s="149"/>
      <c r="W221" s="149">
        <v>0</v>
      </c>
      <c r="X221" s="165"/>
    </row>
    <row r="222" spans="1:24" s="125" customFormat="1" ht="21.75" customHeight="1">
      <c r="A222" s="183" t="s">
        <v>281</v>
      </c>
      <c r="B222" s="154"/>
      <c r="C222" s="149">
        <v>4988.46</v>
      </c>
      <c r="D222" s="149">
        <v>2889.82</v>
      </c>
      <c r="E222" s="149"/>
      <c r="F222" s="149"/>
      <c r="G222" s="149">
        <v>0</v>
      </c>
      <c r="H222" s="149"/>
      <c r="I222" s="149">
        <v>0</v>
      </c>
      <c r="J222" s="149"/>
      <c r="K222" s="153"/>
      <c r="L222" s="149"/>
      <c r="M222" s="153"/>
      <c r="N222" s="149"/>
      <c r="O222" s="153"/>
      <c r="P222" s="149">
        <v>2889.82</v>
      </c>
      <c r="Q222" s="149">
        <v>2098.64</v>
      </c>
      <c r="R222" s="149">
        <v>0</v>
      </c>
      <c r="S222" s="149"/>
      <c r="T222" s="149"/>
      <c r="U222" s="149"/>
      <c r="V222" s="149"/>
      <c r="W222" s="149">
        <v>0</v>
      </c>
      <c r="X222" s="165"/>
    </row>
    <row r="223" spans="1:24" s="126" customFormat="1" ht="21.75" customHeight="1">
      <c r="A223" s="150" t="s">
        <v>282</v>
      </c>
      <c r="B223" s="154"/>
      <c r="C223" s="149">
        <v>2094.05</v>
      </c>
      <c r="D223" s="149">
        <v>0</v>
      </c>
      <c r="E223" s="149"/>
      <c r="F223" s="149"/>
      <c r="G223" s="149">
        <v>0</v>
      </c>
      <c r="H223" s="149"/>
      <c r="I223" s="149"/>
      <c r="J223" s="149"/>
      <c r="K223" s="153"/>
      <c r="L223" s="149"/>
      <c r="M223" s="153"/>
      <c r="N223" s="149"/>
      <c r="O223" s="153"/>
      <c r="P223" s="149"/>
      <c r="Q223" s="149">
        <v>432.05</v>
      </c>
      <c r="R223" s="149">
        <v>0</v>
      </c>
      <c r="S223" s="149"/>
      <c r="T223" s="149"/>
      <c r="U223" s="149"/>
      <c r="V223" s="149"/>
      <c r="W223" s="149">
        <v>1662</v>
      </c>
      <c r="X223" s="165"/>
    </row>
    <row r="224" spans="1:24" s="126" customFormat="1" ht="21.75" customHeight="1">
      <c r="A224" s="150" t="s">
        <v>283</v>
      </c>
      <c r="B224" s="154"/>
      <c r="C224" s="149">
        <v>3200</v>
      </c>
      <c r="D224" s="149">
        <v>0</v>
      </c>
      <c r="E224" s="149"/>
      <c r="F224" s="149"/>
      <c r="G224" s="149">
        <v>0</v>
      </c>
      <c r="H224" s="149"/>
      <c r="I224" s="149"/>
      <c r="J224" s="149"/>
      <c r="K224" s="153"/>
      <c r="L224" s="149"/>
      <c r="M224" s="153"/>
      <c r="N224" s="149"/>
      <c r="O224" s="153"/>
      <c r="P224" s="149"/>
      <c r="Q224" s="149">
        <v>0</v>
      </c>
      <c r="R224" s="149">
        <v>0</v>
      </c>
      <c r="S224" s="149"/>
      <c r="T224" s="149"/>
      <c r="U224" s="149"/>
      <c r="V224" s="149"/>
      <c r="W224" s="149">
        <v>3200</v>
      </c>
      <c r="X224" s="165"/>
    </row>
    <row r="225" spans="1:24" s="126" customFormat="1" ht="21.75" customHeight="1">
      <c r="A225" s="150" t="s">
        <v>284</v>
      </c>
      <c r="B225" s="154"/>
      <c r="C225" s="149">
        <v>3</v>
      </c>
      <c r="D225" s="149">
        <v>0</v>
      </c>
      <c r="E225" s="149"/>
      <c r="F225" s="149"/>
      <c r="G225" s="149">
        <v>0</v>
      </c>
      <c r="H225" s="149"/>
      <c r="I225" s="149"/>
      <c r="J225" s="149"/>
      <c r="K225" s="153"/>
      <c r="L225" s="149"/>
      <c r="M225" s="153"/>
      <c r="N225" s="149"/>
      <c r="O225" s="153"/>
      <c r="P225" s="149"/>
      <c r="Q225" s="149">
        <v>3</v>
      </c>
      <c r="R225" s="149">
        <v>0</v>
      </c>
      <c r="S225" s="149"/>
      <c r="T225" s="149"/>
      <c r="U225" s="149"/>
      <c r="V225" s="149"/>
      <c r="W225" s="149">
        <v>0</v>
      </c>
      <c r="X225" s="165"/>
    </row>
    <row r="226" spans="1:24" s="126" customFormat="1" ht="21.75" customHeight="1">
      <c r="A226" s="150"/>
      <c r="B226" s="154"/>
      <c r="C226" s="149"/>
      <c r="D226" s="149"/>
      <c r="E226" s="149"/>
      <c r="F226" s="149"/>
      <c r="G226" s="149"/>
      <c r="H226" s="149"/>
      <c r="I226" s="149"/>
      <c r="J226" s="149"/>
      <c r="K226" s="153"/>
      <c r="L226" s="149"/>
      <c r="M226" s="153"/>
      <c r="N226" s="149"/>
      <c r="O226" s="153"/>
      <c r="P226" s="149"/>
      <c r="Q226" s="149"/>
      <c r="R226" s="149"/>
      <c r="S226" s="149"/>
      <c r="T226" s="149"/>
      <c r="U226" s="149"/>
      <c r="V226" s="149"/>
      <c r="W226" s="149"/>
      <c r="X226" s="165"/>
    </row>
    <row r="227" spans="1:24" s="94" customFormat="1" ht="21.75" customHeight="1">
      <c r="A227" s="147" t="s">
        <v>285</v>
      </c>
      <c r="B227" s="154">
        <f>B228+B231+B232+B233</f>
        <v>257</v>
      </c>
      <c r="C227" s="155">
        <v>8606.979999999998</v>
      </c>
      <c r="D227" s="155">
        <v>1742.1</v>
      </c>
      <c r="E227" s="155">
        <v>881.64</v>
      </c>
      <c r="F227" s="155">
        <v>106.80000000000001</v>
      </c>
      <c r="G227" s="155">
        <v>267.72</v>
      </c>
      <c r="H227" s="155">
        <v>73.47</v>
      </c>
      <c r="I227" s="155">
        <v>194.25</v>
      </c>
      <c r="J227" s="149">
        <v>473.64000000000004</v>
      </c>
      <c r="K227" s="149">
        <v>0</v>
      </c>
      <c r="L227" s="149">
        <v>0</v>
      </c>
      <c r="M227" s="149">
        <v>0</v>
      </c>
      <c r="N227" s="149">
        <v>0</v>
      </c>
      <c r="O227" s="149">
        <v>0</v>
      </c>
      <c r="P227" s="149">
        <v>12.3</v>
      </c>
      <c r="Q227" s="155">
        <v>497.49</v>
      </c>
      <c r="R227" s="155">
        <v>0</v>
      </c>
      <c r="S227" s="149">
        <v>0</v>
      </c>
      <c r="T227" s="149">
        <v>1152.55</v>
      </c>
      <c r="U227" s="149">
        <v>0</v>
      </c>
      <c r="V227" s="155">
        <v>131.84</v>
      </c>
      <c r="W227" s="155">
        <v>5083</v>
      </c>
      <c r="X227" s="180"/>
    </row>
    <row r="228" spans="1:24" s="94" customFormat="1" ht="21.75" customHeight="1">
      <c r="A228" s="150" t="s">
        <v>286</v>
      </c>
      <c r="B228" s="154">
        <f>B229+B230</f>
        <v>257</v>
      </c>
      <c r="C228" s="155">
        <v>5030.099999999999</v>
      </c>
      <c r="D228" s="155">
        <v>1742.1</v>
      </c>
      <c r="E228" s="155">
        <v>881.64</v>
      </c>
      <c r="F228" s="155">
        <v>106.80000000000001</v>
      </c>
      <c r="G228" s="155">
        <v>267.72</v>
      </c>
      <c r="H228" s="155">
        <v>73.47</v>
      </c>
      <c r="I228" s="155">
        <v>194.25</v>
      </c>
      <c r="J228" s="155">
        <v>473.64000000000004</v>
      </c>
      <c r="K228" s="155">
        <v>0</v>
      </c>
      <c r="L228" s="155">
        <v>0</v>
      </c>
      <c r="M228" s="155">
        <v>0</v>
      </c>
      <c r="N228" s="155">
        <v>0</v>
      </c>
      <c r="O228" s="155">
        <v>0</v>
      </c>
      <c r="P228" s="155">
        <v>12.3</v>
      </c>
      <c r="Q228" s="155">
        <v>446.45</v>
      </c>
      <c r="R228" s="155">
        <v>0</v>
      </c>
      <c r="S228" s="155">
        <v>0</v>
      </c>
      <c r="T228" s="155">
        <v>1152.55</v>
      </c>
      <c r="U228" s="155">
        <v>0</v>
      </c>
      <c r="V228" s="155">
        <v>0</v>
      </c>
      <c r="W228" s="155">
        <v>1689</v>
      </c>
      <c r="X228" s="176"/>
    </row>
    <row r="229" spans="1:24" ht="21.75" customHeight="1">
      <c r="A229" s="150" t="s">
        <v>287</v>
      </c>
      <c r="B229" s="154">
        <v>160</v>
      </c>
      <c r="C229" s="149">
        <v>3698.8599999999997</v>
      </c>
      <c r="D229" s="149">
        <v>1114.04</v>
      </c>
      <c r="E229" s="153">
        <v>557.16</v>
      </c>
      <c r="F229" s="153">
        <v>19.68</v>
      </c>
      <c r="G229" s="149">
        <v>167.18</v>
      </c>
      <c r="H229" s="149">
        <v>46.43</v>
      </c>
      <c r="I229" s="149">
        <v>120.75</v>
      </c>
      <c r="J229" s="153">
        <v>357.72</v>
      </c>
      <c r="K229" s="153"/>
      <c r="L229" s="153"/>
      <c r="M229" s="153"/>
      <c r="N229" s="149"/>
      <c r="O229" s="153"/>
      <c r="P229" s="161">
        <v>12.3</v>
      </c>
      <c r="Q229" s="149">
        <v>318.57</v>
      </c>
      <c r="R229" s="149">
        <v>0</v>
      </c>
      <c r="S229" s="149"/>
      <c r="T229" s="149">
        <v>577.25</v>
      </c>
      <c r="U229" s="149"/>
      <c r="V229" s="149"/>
      <c r="W229" s="149">
        <v>1689</v>
      </c>
      <c r="X229" s="165"/>
    </row>
    <row r="230" spans="1:24" ht="21.75" customHeight="1">
      <c r="A230" s="150" t="s">
        <v>288</v>
      </c>
      <c r="B230" s="154">
        <v>97</v>
      </c>
      <c r="C230" s="149">
        <v>1331.2399999999998</v>
      </c>
      <c r="D230" s="149">
        <v>628.06</v>
      </c>
      <c r="E230" s="153">
        <v>324.48</v>
      </c>
      <c r="F230" s="153">
        <v>87.12</v>
      </c>
      <c r="G230" s="149">
        <v>100.54</v>
      </c>
      <c r="H230" s="149">
        <v>27.04</v>
      </c>
      <c r="I230" s="149">
        <v>73.5</v>
      </c>
      <c r="J230" s="153">
        <v>115.92</v>
      </c>
      <c r="K230" s="153"/>
      <c r="L230" s="153"/>
      <c r="M230" s="153"/>
      <c r="N230" s="149"/>
      <c r="O230" s="153"/>
      <c r="P230" s="149"/>
      <c r="Q230" s="149">
        <v>127.88</v>
      </c>
      <c r="R230" s="149">
        <v>0</v>
      </c>
      <c r="S230" s="149"/>
      <c r="T230" s="149">
        <v>575.3</v>
      </c>
      <c r="U230" s="149"/>
      <c r="V230" s="149"/>
      <c r="W230" s="149">
        <v>0</v>
      </c>
      <c r="X230" s="165"/>
    </row>
    <row r="231" spans="1:24" s="126" customFormat="1" ht="21.75" customHeight="1">
      <c r="A231" s="150" t="s">
        <v>289</v>
      </c>
      <c r="B231" s="154"/>
      <c r="C231" s="149">
        <v>394</v>
      </c>
      <c r="D231" s="149">
        <v>0</v>
      </c>
      <c r="E231" s="153"/>
      <c r="F231" s="153"/>
      <c r="G231" s="149">
        <v>0</v>
      </c>
      <c r="H231" s="149"/>
      <c r="I231" s="149"/>
      <c r="J231" s="153"/>
      <c r="K231" s="153"/>
      <c r="L231" s="153"/>
      <c r="M231" s="153"/>
      <c r="N231" s="149"/>
      <c r="O231" s="153"/>
      <c r="P231" s="149"/>
      <c r="Q231" s="149">
        <v>0</v>
      </c>
      <c r="R231" s="149">
        <v>0</v>
      </c>
      <c r="S231" s="149"/>
      <c r="T231" s="149"/>
      <c r="U231" s="149"/>
      <c r="V231" s="149"/>
      <c r="W231" s="149">
        <v>394</v>
      </c>
      <c r="X231" s="165"/>
    </row>
    <row r="232" spans="1:24" s="126" customFormat="1" ht="21.75" customHeight="1">
      <c r="A232" s="150" t="s">
        <v>290</v>
      </c>
      <c r="B232" s="154"/>
      <c r="C232" s="149">
        <v>3000</v>
      </c>
      <c r="D232" s="149">
        <v>0</v>
      </c>
      <c r="E232" s="153"/>
      <c r="F232" s="153"/>
      <c r="G232" s="149">
        <v>0</v>
      </c>
      <c r="H232" s="149"/>
      <c r="I232" s="149"/>
      <c r="J232" s="153"/>
      <c r="K232" s="153"/>
      <c r="L232" s="153"/>
      <c r="M232" s="153"/>
      <c r="N232" s="149"/>
      <c r="O232" s="153"/>
      <c r="P232" s="149"/>
      <c r="Q232" s="149">
        <v>0</v>
      </c>
      <c r="R232" s="149">
        <v>0</v>
      </c>
      <c r="S232" s="149"/>
      <c r="T232" s="149"/>
      <c r="U232" s="149"/>
      <c r="V232" s="149"/>
      <c r="W232" s="149">
        <v>3000</v>
      </c>
      <c r="X232" s="165"/>
    </row>
    <row r="233" spans="1:24" s="126" customFormat="1" ht="21.75" customHeight="1">
      <c r="A233" s="150" t="s">
        <v>291</v>
      </c>
      <c r="B233" s="154"/>
      <c r="C233" s="149">
        <v>182.88</v>
      </c>
      <c r="D233" s="149">
        <v>0</v>
      </c>
      <c r="E233" s="153"/>
      <c r="F233" s="153"/>
      <c r="G233" s="149">
        <v>0</v>
      </c>
      <c r="H233" s="149"/>
      <c r="I233" s="149"/>
      <c r="J233" s="153"/>
      <c r="K233" s="153"/>
      <c r="L233" s="153"/>
      <c r="M233" s="153"/>
      <c r="N233" s="149"/>
      <c r="O233" s="153"/>
      <c r="P233" s="149"/>
      <c r="Q233" s="149">
        <v>51.04</v>
      </c>
      <c r="R233" s="149">
        <v>0</v>
      </c>
      <c r="S233" s="149"/>
      <c r="T233" s="149"/>
      <c r="U233" s="149"/>
      <c r="V233" s="149">
        <v>131.84</v>
      </c>
      <c r="W233" s="149">
        <v>0</v>
      </c>
      <c r="X233" s="165"/>
    </row>
    <row r="234" spans="1:24" s="126" customFormat="1" ht="21.75" customHeight="1">
      <c r="A234" s="150"/>
      <c r="B234" s="154"/>
      <c r="C234" s="149"/>
      <c r="D234" s="149"/>
      <c r="E234" s="149"/>
      <c r="F234" s="149"/>
      <c r="G234" s="149"/>
      <c r="H234" s="149"/>
      <c r="I234" s="149"/>
      <c r="J234" s="149"/>
      <c r="K234" s="153"/>
      <c r="L234" s="149"/>
      <c r="M234" s="153"/>
      <c r="N234" s="149"/>
      <c r="O234" s="153"/>
      <c r="P234" s="149"/>
      <c r="Q234" s="149"/>
      <c r="R234" s="149"/>
      <c r="S234" s="149"/>
      <c r="T234" s="149"/>
      <c r="U234" s="149"/>
      <c r="V234" s="149"/>
      <c r="W234" s="149"/>
      <c r="X234" s="165"/>
    </row>
    <row r="235" spans="1:24" s="126" customFormat="1" ht="21.75" customHeight="1">
      <c r="A235" s="147" t="s">
        <v>292</v>
      </c>
      <c r="B235" s="154">
        <f>B236+B238+B239+B240</f>
        <v>5</v>
      </c>
      <c r="C235" s="155">
        <v>222.04</v>
      </c>
      <c r="D235" s="155">
        <v>33.910000000000004</v>
      </c>
      <c r="E235" s="155">
        <v>17.4</v>
      </c>
      <c r="F235" s="155">
        <v>10.56</v>
      </c>
      <c r="G235" s="155">
        <v>5.95</v>
      </c>
      <c r="H235" s="155">
        <v>1.45</v>
      </c>
      <c r="I235" s="155">
        <v>4.5</v>
      </c>
      <c r="J235" s="149">
        <v>0</v>
      </c>
      <c r="K235" s="149">
        <v>0</v>
      </c>
      <c r="L235" s="149">
        <v>0</v>
      </c>
      <c r="M235" s="149">
        <v>0</v>
      </c>
      <c r="N235" s="149">
        <v>0</v>
      </c>
      <c r="O235" s="149">
        <v>0</v>
      </c>
      <c r="P235" s="149">
        <v>0</v>
      </c>
      <c r="Q235" s="155">
        <v>11.68</v>
      </c>
      <c r="R235" s="155">
        <v>0</v>
      </c>
      <c r="S235" s="149">
        <v>0</v>
      </c>
      <c r="T235" s="149">
        <v>0</v>
      </c>
      <c r="U235" s="149">
        <v>0</v>
      </c>
      <c r="V235" s="155">
        <v>176.45</v>
      </c>
      <c r="W235" s="155">
        <v>0</v>
      </c>
      <c r="X235" s="180"/>
    </row>
    <row r="236" spans="1:24" s="126" customFormat="1" ht="21.75" customHeight="1">
      <c r="A236" s="150" t="s">
        <v>293</v>
      </c>
      <c r="B236" s="151">
        <f>B237</f>
        <v>5</v>
      </c>
      <c r="C236" s="152">
        <v>45.59</v>
      </c>
      <c r="D236" s="152">
        <v>33.910000000000004</v>
      </c>
      <c r="E236" s="152">
        <v>17.4</v>
      </c>
      <c r="F236" s="152">
        <v>10.56</v>
      </c>
      <c r="G236" s="152">
        <v>5.95</v>
      </c>
      <c r="H236" s="152">
        <v>1.45</v>
      </c>
      <c r="I236" s="152">
        <v>4.5</v>
      </c>
      <c r="J236" s="152">
        <v>0</v>
      </c>
      <c r="K236" s="152">
        <v>0</v>
      </c>
      <c r="L236" s="152">
        <v>0</v>
      </c>
      <c r="M236" s="152">
        <v>0</v>
      </c>
      <c r="N236" s="152">
        <v>0</v>
      </c>
      <c r="O236" s="152">
        <v>0</v>
      </c>
      <c r="P236" s="152">
        <v>0</v>
      </c>
      <c r="Q236" s="152">
        <v>11.68</v>
      </c>
      <c r="R236" s="152">
        <v>0</v>
      </c>
      <c r="S236" s="152">
        <v>0</v>
      </c>
      <c r="T236" s="152">
        <v>0</v>
      </c>
      <c r="U236" s="152">
        <v>0</v>
      </c>
      <c r="V236" s="152">
        <v>0</v>
      </c>
      <c r="W236" s="152">
        <v>0</v>
      </c>
      <c r="X236" s="165"/>
    </row>
    <row r="237" spans="1:24" ht="21.75" customHeight="1">
      <c r="A237" s="150" t="s">
        <v>294</v>
      </c>
      <c r="B237" s="151">
        <v>5</v>
      </c>
      <c r="C237" s="149">
        <v>45.59</v>
      </c>
      <c r="D237" s="149">
        <v>33.910000000000004</v>
      </c>
      <c r="E237" s="153">
        <v>17.4</v>
      </c>
      <c r="F237" s="153">
        <v>10.56</v>
      </c>
      <c r="G237" s="149">
        <v>5.95</v>
      </c>
      <c r="H237" s="149">
        <v>1.45</v>
      </c>
      <c r="I237" s="149">
        <v>4.5</v>
      </c>
      <c r="J237" s="149"/>
      <c r="K237" s="153"/>
      <c r="L237" s="153"/>
      <c r="M237" s="153"/>
      <c r="N237" s="149"/>
      <c r="O237" s="153"/>
      <c r="P237" s="149"/>
      <c r="Q237" s="149">
        <v>11.68</v>
      </c>
      <c r="R237" s="149">
        <v>0</v>
      </c>
      <c r="S237" s="149"/>
      <c r="T237" s="149"/>
      <c r="U237" s="149"/>
      <c r="V237" s="149"/>
      <c r="W237" s="149">
        <v>0</v>
      </c>
      <c r="X237" s="165"/>
    </row>
    <row r="238" spans="1:24" s="126" customFormat="1" ht="21.75" customHeight="1">
      <c r="A238" s="150" t="s">
        <v>295</v>
      </c>
      <c r="B238" s="154"/>
      <c r="C238" s="149">
        <v>0</v>
      </c>
      <c r="D238" s="149">
        <v>0</v>
      </c>
      <c r="E238" s="149"/>
      <c r="F238" s="149"/>
      <c r="G238" s="149">
        <v>0</v>
      </c>
      <c r="H238" s="149"/>
      <c r="I238" s="149"/>
      <c r="J238" s="149"/>
      <c r="K238" s="149"/>
      <c r="L238" s="149"/>
      <c r="M238" s="149"/>
      <c r="N238" s="149"/>
      <c r="O238" s="149"/>
      <c r="P238" s="149"/>
      <c r="Q238" s="149">
        <v>0</v>
      </c>
      <c r="R238" s="149">
        <v>0</v>
      </c>
      <c r="S238" s="155"/>
      <c r="T238" s="155"/>
      <c r="U238" s="155"/>
      <c r="V238" s="155"/>
      <c r="W238" s="149">
        <v>0</v>
      </c>
      <c r="X238" s="176"/>
    </row>
    <row r="239" spans="1:24" s="126" customFormat="1" ht="21.75" customHeight="1">
      <c r="A239" s="150" t="s">
        <v>296</v>
      </c>
      <c r="B239" s="154"/>
      <c r="C239" s="149">
        <v>0</v>
      </c>
      <c r="D239" s="149">
        <v>0</v>
      </c>
      <c r="E239" s="153"/>
      <c r="F239" s="153"/>
      <c r="G239" s="149">
        <v>0</v>
      </c>
      <c r="H239" s="149"/>
      <c r="I239" s="149"/>
      <c r="J239" s="153"/>
      <c r="K239" s="153"/>
      <c r="L239" s="153"/>
      <c r="M239" s="153"/>
      <c r="N239" s="149"/>
      <c r="O239" s="153"/>
      <c r="P239" s="149"/>
      <c r="Q239" s="149">
        <v>0</v>
      </c>
      <c r="R239" s="149">
        <v>0</v>
      </c>
      <c r="S239" s="149"/>
      <c r="T239" s="149"/>
      <c r="U239" s="149"/>
      <c r="V239" s="149"/>
      <c r="W239" s="149">
        <v>0</v>
      </c>
      <c r="X239" s="165"/>
    </row>
    <row r="240" spans="1:24" s="126" customFormat="1" ht="21.75" customHeight="1">
      <c r="A240" s="150" t="s">
        <v>297</v>
      </c>
      <c r="B240" s="154"/>
      <c r="C240" s="149">
        <v>176.45</v>
      </c>
      <c r="D240" s="149">
        <v>0</v>
      </c>
      <c r="E240" s="149"/>
      <c r="F240" s="149"/>
      <c r="G240" s="149">
        <v>0</v>
      </c>
      <c r="H240" s="149"/>
      <c r="I240" s="149"/>
      <c r="J240" s="149"/>
      <c r="K240" s="153"/>
      <c r="L240" s="149"/>
      <c r="M240" s="153"/>
      <c r="N240" s="149"/>
      <c r="O240" s="153"/>
      <c r="P240" s="149"/>
      <c r="Q240" s="149">
        <v>0</v>
      </c>
      <c r="R240" s="149">
        <v>0</v>
      </c>
      <c r="S240" s="149"/>
      <c r="T240" s="149"/>
      <c r="U240" s="149"/>
      <c r="V240" s="149">
        <v>176.45</v>
      </c>
      <c r="W240" s="149">
        <v>0</v>
      </c>
      <c r="X240" s="165"/>
    </row>
    <row r="241" spans="1:24" s="126" customFormat="1" ht="21.75" customHeight="1">
      <c r="A241" s="150"/>
      <c r="B241" s="154"/>
      <c r="C241" s="149"/>
      <c r="D241" s="149"/>
      <c r="E241" s="149"/>
      <c r="F241" s="149"/>
      <c r="G241" s="149"/>
      <c r="H241" s="149"/>
      <c r="I241" s="149"/>
      <c r="J241" s="149"/>
      <c r="K241" s="153"/>
      <c r="L241" s="149"/>
      <c r="M241" s="153"/>
      <c r="N241" s="149"/>
      <c r="O241" s="153"/>
      <c r="P241" s="149"/>
      <c r="Q241" s="149"/>
      <c r="R241" s="149"/>
      <c r="S241" s="149"/>
      <c r="T241" s="149"/>
      <c r="U241" s="149"/>
      <c r="V241" s="149"/>
      <c r="W241" s="149"/>
      <c r="X241" s="165"/>
    </row>
    <row r="242" spans="1:24" s="126" customFormat="1" ht="21.75" customHeight="1">
      <c r="A242" s="147" t="s">
        <v>298</v>
      </c>
      <c r="B242" s="154">
        <f>B243+B246</f>
        <v>30</v>
      </c>
      <c r="C242" s="155">
        <v>321.49</v>
      </c>
      <c r="D242" s="155">
        <v>234.35000000000002</v>
      </c>
      <c r="E242" s="155">
        <v>129.48000000000002</v>
      </c>
      <c r="F242" s="155">
        <v>70.08000000000001</v>
      </c>
      <c r="G242" s="155">
        <v>34.79</v>
      </c>
      <c r="H242" s="155">
        <v>10.79</v>
      </c>
      <c r="I242" s="155">
        <v>24</v>
      </c>
      <c r="J242" s="149">
        <v>0</v>
      </c>
      <c r="K242" s="149">
        <v>0</v>
      </c>
      <c r="L242" s="149">
        <v>0</v>
      </c>
      <c r="M242" s="149">
        <v>0</v>
      </c>
      <c r="N242" s="149">
        <v>0</v>
      </c>
      <c r="O242" s="149">
        <v>0</v>
      </c>
      <c r="P242" s="149">
        <v>0</v>
      </c>
      <c r="Q242" s="155">
        <v>87.14</v>
      </c>
      <c r="R242" s="155">
        <v>0</v>
      </c>
      <c r="S242" s="149">
        <v>0</v>
      </c>
      <c r="T242" s="149">
        <v>0</v>
      </c>
      <c r="U242" s="149">
        <v>0</v>
      </c>
      <c r="V242" s="155">
        <v>0</v>
      </c>
      <c r="W242" s="155">
        <v>0</v>
      </c>
      <c r="X242" s="164"/>
    </row>
    <row r="243" spans="1:24" s="126" customFormat="1" ht="21.75" customHeight="1">
      <c r="A243" s="150" t="s">
        <v>299</v>
      </c>
      <c r="B243" s="151">
        <f>B244+B245</f>
        <v>30</v>
      </c>
      <c r="C243" s="152">
        <v>321.49</v>
      </c>
      <c r="D243" s="152">
        <v>234.35000000000002</v>
      </c>
      <c r="E243" s="152">
        <v>129.48000000000002</v>
      </c>
      <c r="F243" s="152">
        <v>70.08000000000001</v>
      </c>
      <c r="G243" s="152">
        <v>34.79</v>
      </c>
      <c r="H243" s="152">
        <v>10.79</v>
      </c>
      <c r="I243" s="152">
        <v>24</v>
      </c>
      <c r="J243" s="152">
        <v>0</v>
      </c>
      <c r="K243" s="152">
        <v>0</v>
      </c>
      <c r="L243" s="152">
        <v>0</v>
      </c>
      <c r="M243" s="152">
        <v>0</v>
      </c>
      <c r="N243" s="152">
        <v>0</v>
      </c>
      <c r="O243" s="152">
        <v>0</v>
      </c>
      <c r="P243" s="152">
        <v>0</v>
      </c>
      <c r="Q243" s="152">
        <v>87.14</v>
      </c>
      <c r="R243" s="152">
        <v>0</v>
      </c>
      <c r="S243" s="152">
        <v>0</v>
      </c>
      <c r="T243" s="152">
        <v>0</v>
      </c>
      <c r="U243" s="152">
        <v>0</v>
      </c>
      <c r="V243" s="152">
        <v>0</v>
      </c>
      <c r="W243" s="152">
        <v>0</v>
      </c>
      <c r="X243" s="173"/>
    </row>
    <row r="244" spans="1:24" ht="21.75" customHeight="1">
      <c r="A244" s="150" t="s">
        <v>300</v>
      </c>
      <c r="B244" s="151">
        <v>16</v>
      </c>
      <c r="C244" s="149">
        <v>172.63</v>
      </c>
      <c r="D244" s="149">
        <v>126.18</v>
      </c>
      <c r="E244" s="153">
        <v>69.48</v>
      </c>
      <c r="F244" s="153">
        <v>38.160000000000004</v>
      </c>
      <c r="G244" s="149">
        <v>18.54</v>
      </c>
      <c r="H244" s="149">
        <v>5.79</v>
      </c>
      <c r="I244" s="149">
        <v>12.75</v>
      </c>
      <c r="J244" s="149"/>
      <c r="K244" s="153"/>
      <c r="L244" s="153"/>
      <c r="M244" s="153"/>
      <c r="N244" s="149"/>
      <c r="O244" s="153"/>
      <c r="P244" s="149"/>
      <c r="Q244" s="149">
        <v>46.45</v>
      </c>
      <c r="R244" s="149">
        <v>0</v>
      </c>
      <c r="S244" s="149"/>
      <c r="T244" s="149"/>
      <c r="U244" s="149"/>
      <c r="V244" s="149"/>
      <c r="W244" s="149">
        <v>0</v>
      </c>
      <c r="X244" s="165"/>
    </row>
    <row r="245" spans="1:24" ht="21.75" customHeight="1">
      <c r="A245" s="150" t="s">
        <v>301</v>
      </c>
      <c r="B245" s="151">
        <v>14</v>
      </c>
      <c r="C245" s="149">
        <v>148.86</v>
      </c>
      <c r="D245" s="149">
        <v>108.17</v>
      </c>
      <c r="E245" s="153">
        <v>60</v>
      </c>
      <c r="F245" s="153">
        <v>31.92</v>
      </c>
      <c r="G245" s="149">
        <v>16.25</v>
      </c>
      <c r="H245" s="149">
        <v>5</v>
      </c>
      <c r="I245" s="149">
        <v>11.25</v>
      </c>
      <c r="J245" s="149"/>
      <c r="K245" s="153"/>
      <c r="L245" s="153"/>
      <c r="M245" s="153"/>
      <c r="N245" s="149"/>
      <c r="O245" s="153"/>
      <c r="P245" s="149"/>
      <c r="Q245" s="149">
        <v>40.69</v>
      </c>
      <c r="R245" s="149">
        <v>0</v>
      </c>
      <c r="S245" s="149"/>
      <c r="T245" s="149"/>
      <c r="U245" s="149"/>
      <c r="V245" s="149"/>
      <c r="W245" s="149">
        <v>0</v>
      </c>
      <c r="X245" s="165"/>
    </row>
    <row r="246" spans="1:24" s="126" customFormat="1" ht="21.75" customHeight="1">
      <c r="A246" s="150" t="s">
        <v>302</v>
      </c>
      <c r="B246" s="151"/>
      <c r="C246" s="149">
        <v>0</v>
      </c>
      <c r="D246" s="149">
        <v>0</v>
      </c>
      <c r="E246" s="153"/>
      <c r="F246" s="153"/>
      <c r="G246" s="149">
        <v>0</v>
      </c>
      <c r="H246" s="149"/>
      <c r="I246" s="149"/>
      <c r="J246" s="153"/>
      <c r="K246" s="153"/>
      <c r="L246" s="153"/>
      <c r="M246" s="153"/>
      <c r="N246" s="149"/>
      <c r="O246" s="153"/>
      <c r="P246" s="149"/>
      <c r="Q246" s="149">
        <v>0</v>
      </c>
      <c r="R246" s="149">
        <v>0</v>
      </c>
      <c r="S246" s="149"/>
      <c r="T246" s="149"/>
      <c r="U246" s="149"/>
      <c r="V246" s="149"/>
      <c r="W246" s="149">
        <v>0</v>
      </c>
      <c r="X246" s="165"/>
    </row>
    <row r="247" spans="1:24" s="126" customFormat="1" ht="21.75" customHeight="1">
      <c r="A247" s="150"/>
      <c r="B247" s="151"/>
      <c r="C247" s="149"/>
      <c r="D247" s="149"/>
      <c r="E247" s="149"/>
      <c r="F247" s="149"/>
      <c r="G247" s="149"/>
      <c r="H247" s="149"/>
      <c r="I247" s="149"/>
      <c r="J247" s="149"/>
      <c r="K247" s="153"/>
      <c r="L247" s="149"/>
      <c r="M247" s="153"/>
      <c r="N247" s="149"/>
      <c r="O247" s="153"/>
      <c r="P247" s="149"/>
      <c r="Q247" s="149"/>
      <c r="R247" s="149"/>
      <c r="S247" s="149"/>
      <c r="T247" s="149"/>
      <c r="U247" s="149"/>
      <c r="V247" s="149"/>
      <c r="W247" s="149"/>
      <c r="X247" s="165"/>
    </row>
    <row r="248" spans="1:24" s="126" customFormat="1" ht="21.75" customHeight="1">
      <c r="A248" s="184" t="s">
        <v>303</v>
      </c>
      <c r="B248" s="151"/>
      <c r="C248" s="149">
        <v>46</v>
      </c>
      <c r="D248" s="149">
        <v>0</v>
      </c>
      <c r="E248" s="149"/>
      <c r="F248" s="149"/>
      <c r="G248" s="149">
        <v>0</v>
      </c>
      <c r="H248" s="149"/>
      <c r="I248" s="149"/>
      <c r="J248" s="149"/>
      <c r="K248" s="153"/>
      <c r="L248" s="149"/>
      <c r="M248" s="153"/>
      <c r="N248" s="149"/>
      <c r="O248" s="153"/>
      <c r="P248" s="149"/>
      <c r="Q248" s="149">
        <v>46</v>
      </c>
      <c r="R248" s="149">
        <v>0</v>
      </c>
      <c r="S248" s="149"/>
      <c r="T248" s="149"/>
      <c r="U248" s="149"/>
      <c r="V248" s="149"/>
      <c r="W248" s="149">
        <v>0</v>
      </c>
      <c r="X248" s="189"/>
    </row>
    <row r="249" spans="1:24" s="126" customFormat="1" ht="21.75" customHeight="1">
      <c r="A249" s="185"/>
      <c r="B249" s="151"/>
      <c r="C249" s="149"/>
      <c r="D249" s="149"/>
      <c r="E249" s="149"/>
      <c r="F249" s="149"/>
      <c r="G249" s="149"/>
      <c r="H249" s="149"/>
      <c r="I249" s="149"/>
      <c r="J249" s="149"/>
      <c r="K249" s="153"/>
      <c r="L249" s="149"/>
      <c r="M249" s="153"/>
      <c r="N249" s="149"/>
      <c r="O249" s="153"/>
      <c r="P249" s="149"/>
      <c r="Q249" s="149"/>
      <c r="R249" s="149"/>
      <c r="S249" s="149"/>
      <c r="T249" s="149"/>
      <c r="U249" s="149"/>
      <c r="V249" s="149"/>
      <c r="W249" s="149"/>
      <c r="X249" s="165"/>
    </row>
    <row r="250" spans="1:24" s="126" customFormat="1" ht="21.75" customHeight="1">
      <c r="A250" s="147" t="s">
        <v>304</v>
      </c>
      <c r="B250" s="151">
        <f>B251+B253+B254</f>
        <v>163</v>
      </c>
      <c r="C250" s="152">
        <v>1925.38</v>
      </c>
      <c r="D250" s="152">
        <v>1091.68</v>
      </c>
      <c r="E250" s="152">
        <v>552</v>
      </c>
      <c r="F250" s="152">
        <v>65.52</v>
      </c>
      <c r="G250" s="152">
        <v>142.6</v>
      </c>
      <c r="H250" s="152">
        <v>46</v>
      </c>
      <c r="I250" s="152">
        <v>96.6</v>
      </c>
      <c r="J250" s="156">
        <v>296.88</v>
      </c>
      <c r="K250" s="156">
        <v>0</v>
      </c>
      <c r="L250" s="156">
        <v>0</v>
      </c>
      <c r="M250" s="156">
        <v>0</v>
      </c>
      <c r="N250" s="156">
        <v>0</v>
      </c>
      <c r="O250" s="156">
        <v>0</v>
      </c>
      <c r="P250" s="156">
        <v>34.68</v>
      </c>
      <c r="Q250" s="152">
        <v>655.1</v>
      </c>
      <c r="R250" s="152">
        <v>0</v>
      </c>
      <c r="S250" s="156">
        <v>0</v>
      </c>
      <c r="T250" s="156">
        <v>103.6</v>
      </c>
      <c r="U250" s="156">
        <v>0</v>
      </c>
      <c r="V250" s="152">
        <v>0</v>
      </c>
      <c r="W250" s="152">
        <v>75</v>
      </c>
      <c r="X250" s="190"/>
    </row>
    <row r="251" spans="1:24" s="126" customFormat="1" ht="21.75" customHeight="1">
      <c r="A251" s="150" t="s">
        <v>305</v>
      </c>
      <c r="B251" s="151">
        <f>B252</f>
        <v>161</v>
      </c>
      <c r="C251" s="152">
        <v>1890.6999999999998</v>
      </c>
      <c r="D251" s="152">
        <v>1057</v>
      </c>
      <c r="E251" s="152">
        <v>552</v>
      </c>
      <c r="F251" s="152">
        <v>65.52</v>
      </c>
      <c r="G251" s="152">
        <v>142.6</v>
      </c>
      <c r="H251" s="152">
        <v>46</v>
      </c>
      <c r="I251" s="152">
        <v>96.6</v>
      </c>
      <c r="J251" s="152">
        <v>296.88</v>
      </c>
      <c r="K251" s="152">
        <v>0</v>
      </c>
      <c r="L251" s="152">
        <v>0</v>
      </c>
      <c r="M251" s="152">
        <v>0</v>
      </c>
      <c r="N251" s="152">
        <v>0</v>
      </c>
      <c r="O251" s="152">
        <v>0</v>
      </c>
      <c r="P251" s="152">
        <v>0</v>
      </c>
      <c r="Q251" s="152">
        <v>655.1</v>
      </c>
      <c r="R251" s="152">
        <v>0</v>
      </c>
      <c r="S251" s="152">
        <v>0</v>
      </c>
      <c r="T251" s="152">
        <v>103.6</v>
      </c>
      <c r="U251" s="152">
        <v>0</v>
      </c>
      <c r="V251" s="152">
        <v>0</v>
      </c>
      <c r="W251" s="152">
        <v>75</v>
      </c>
      <c r="X251" s="173"/>
    </row>
    <row r="252" spans="1:24" ht="21.75" customHeight="1">
      <c r="A252" s="150" t="s">
        <v>306</v>
      </c>
      <c r="B252" s="151">
        <v>161</v>
      </c>
      <c r="C252" s="149">
        <v>1890.6999999999998</v>
      </c>
      <c r="D252" s="149">
        <v>1057</v>
      </c>
      <c r="E252" s="153">
        <v>552</v>
      </c>
      <c r="F252" s="153">
        <v>65.52</v>
      </c>
      <c r="G252" s="149">
        <v>142.6</v>
      </c>
      <c r="H252" s="149">
        <v>46</v>
      </c>
      <c r="I252" s="149">
        <v>96.6</v>
      </c>
      <c r="J252" s="153">
        <v>296.88</v>
      </c>
      <c r="K252" s="153"/>
      <c r="L252" s="153"/>
      <c r="M252" s="153"/>
      <c r="N252" s="149"/>
      <c r="O252" s="153"/>
      <c r="P252" s="149"/>
      <c r="Q252" s="149">
        <v>655.1</v>
      </c>
      <c r="R252" s="149">
        <v>0</v>
      </c>
      <c r="S252" s="149"/>
      <c r="T252" s="149">
        <v>103.6</v>
      </c>
      <c r="U252" s="149"/>
      <c r="V252" s="149"/>
      <c r="W252" s="149">
        <v>75</v>
      </c>
      <c r="X252" s="165"/>
    </row>
    <row r="253" spans="1:24" s="126" customFormat="1" ht="21.75" customHeight="1">
      <c r="A253" s="150" t="s">
        <v>307</v>
      </c>
      <c r="B253" s="151">
        <v>2</v>
      </c>
      <c r="C253" s="149">
        <v>34.68</v>
      </c>
      <c r="D253" s="149">
        <v>34.68</v>
      </c>
      <c r="E253" s="149"/>
      <c r="F253" s="149"/>
      <c r="G253" s="149">
        <v>0</v>
      </c>
      <c r="H253" s="149"/>
      <c r="I253" s="149"/>
      <c r="J253" s="149"/>
      <c r="K253" s="153"/>
      <c r="L253" s="149"/>
      <c r="M253" s="153"/>
      <c r="N253" s="149"/>
      <c r="O253" s="149"/>
      <c r="P253" s="149">
        <v>34.68</v>
      </c>
      <c r="Q253" s="149">
        <v>0</v>
      </c>
      <c r="R253" s="149">
        <v>0</v>
      </c>
      <c r="S253" s="149"/>
      <c r="T253" s="149"/>
      <c r="U253" s="149"/>
      <c r="V253" s="149"/>
      <c r="W253" s="149">
        <v>0</v>
      </c>
      <c r="X253" s="165"/>
    </row>
    <row r="254" spans="1:24" s="126" customFormat="1" ht="21.75" customHeight="1">
      <c r="A254" s="150" t="s">
        <v>308</v>
      </c>
      <c r="B254" s="151"/>
      <c r="C254" s="149">
        <v>0</v>
      </c>
      <c r="D254" s="149">
        <v>0</v>
      </c>
      <c r="E254" s="149"/>
      <c r="F254" s="149"/>
      <c r="G254" s="149">
        <v>0</v>
      </c>
      <c r="H254" s="149"/>
      <c r="I254" s="149"/>
      <c r="J254" s="149"/>
      <c r="K254" s="153"/>
      <c r="L254" s="149"/>
      <c r="M254" s="153"/>
      <c r="N254" s="149"/>
      <c r="O254" s="149"/>
      <c r="P254" s="149"/>
      <c r="Q254" s="149">
        <v>0</v>
      </c>
      <c r="R254" s="149">
        <v>0</v>
      </c>
      <c r="S254" s="149"/>
      <c r="T254" s="149"/>
      <c r="U254" s="149"/>
      <c r="V254" s="149"/>
      <c r="W254" s="149">
        <v>0</v>
      </c>
      <c r="X254" s="165"/>
    </row>
    <row r="255" spans="1:24" s="126" customFormat="1" ht="21.75" customHeight="1">
      <c r="A255" s="185"/>
      <c r="B255" s="151"/>
      <c r="C255" s="149"/>
      <c r="D255" s="149"/>
      <c r="E255" s="149"/>
      <c r="F255" s="149"/>
      <c r="G255" s="149"/>
      <c r="H255" s="149"/>
      <c r="I255" s="149"/>
      <c r="J255" s="149"/>
      <c r="K255" s="153"/>
      <c r="L255" s="149"/>
      <c r="M255" s="153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65"/>
    </row>
    <row r="256" spans="1:24" s="127" customFormat="1" ht="21.75" customHeight="1">
      <c r="A256" s="184" t="s">
        <v>309</v>
      </c>
      <c r="B256" s="151">
        <f>B257+B258</f>
        <v>0</v>
      </c>
      <c r="C256" s="152">
        <v>9800</v>
      </c>
      <c r="D256" s="152">
        <v>6000</v>
      </c>
      <c r="E256" s="152">
        <v>0</v>
      </c>
      <c r="F256" s="152">
        <v>0</v>
      </c>
      <c r="G256" s="152">
        <v>0</v>
      </c>
      <c r="H256" s="152">
        <v>0</v>
      </c>
      <c r="I256" s="152">
        <v>0</v>
      </c>
      <c r="J256" s="156">
        <v>0</v>
      </c>
      <c r="K256" s="153">
        <v>0</v>
      </c>
      <c r="L256" s="156">
        <v>0</v>
      </c>
      <c r="M256" s="153">
        <v>0</v>
      </c>
      <c r="N256" s="156">
        <v>0</v>
      </c>
      <c r="O256" s="156">
        <v>6000</v>
      </c>
      <c r="P256" s="156">
        <v>0</v>
      </c>
      <c r="Q256" s="152">
        <v>0</v>
      </c>
      <c r="R256" s="152">
        <v>0</v>
      </c>
      <c r="S256" s="152">
        <v>0</v>
      </c>
      <c r="T256" s="152">
        <v>0</v>
      </c>
      <c r="U256" s="152">
        <v>0</v>
      </c>
      <c r="V256" s="152">
        <v>0</v>
      </c>
      <c r="W256" s="152">
        <v>3800</v>
      </c>
      <c r="X256" s="191"/>
    </row>
    <row r="257" spans="1:24" s="126" customFormat="1" ht="21.75" customHeight="1">
      <c r="A257" s="185" t="s">
        <v>310</v>
      </c>
      <c r="B257" s="151"/>
      <c r="C257" s="149">
        <v>3800</v>
      </c>
      <c r="D257" s="149">
        <v>0</v>
      </c>
      <c r="E257" s="149"/>
      <c r="F257" s="149"/>
      <c r="G257" s="149">
        <v>0</v>
      </c>
      <c r="H257" s="149"/>
      <c r="I257" s="149"/>
      <c r="J257" s="149"/>
      <c r="K257" s="153"/>
      <c r="L257" s="149"/>
      <c r="M257" s="153"/>
      <c r="N257" s="149"/>
      <c r="O257" s="149"/>
      <c r="P257" s="149"/>
      <c r="Q257" s="149">
        <v>0</v>
      </c>
      <c r="R257" s="149">
        <v>0</v>
      </c>
      <c r="S257" s="149"/>
      <c r="T257" s="149"/>
      <c r="U257" s="149"/>
      <c r="V257" s="149"/>
      <c r="W257" s="149">
        <v>3800</v>
      </c>
      <c r="X257" s="165"/>
    </row>
    <row r="258" spans="1:24" s="94" customFormat="1" ht="21.75" customHeight="1">
      <c r="A258" s="150" t="s">
        <v>311</v>
      </c>
      <c r="B258" s="154"/>
      <c r="C258" s="149">
        <v>6000</v>
      </c>
      <c r="D258" s="149">
        <v>6000</v>
      </c>
      <c r="E258" s="149"/>
      <c r="F258" s="149"/>
      <c r="G258" s="149">
        <v>0</v>
      </c>
      <c r="H258" s="149"/>
      <c r="I258" s="149"/>
      <c r="J258" s="149"/>
      <c r="K258" s="153"/>
      <c r="L258" s="149"/>
      <c r="M258" s="153"/>
      <c r="N258" s="149"/>
      <c r="O258" s="149">
        <v>6000</v>
      </c>
      <c r="P258" s="149"/>
      <c r="Q258" s="149">
        <v>0</v>
      </c>
      <c r="R258" s="149">
        <v>0</v>
      </c>
      <c r="S258" s="149"/>
      <c r="T258" s="149"/>
      <c r="U258" s="149"/>
      <c r="V258" s="149"/>
      <c r="W258" s="149">
        <v>0</v>
      </c>
      <c r="X258" s="165"/>
    </row>
    <row r="259" spans="1:24" s="126" customFormat="1" ht="21.75" customHeight="1">
      <c r="A259" s="185"/>
      <c r="B259" s="151"/>
      <c r="C259" s="149"/>
      <c r="D259" s="149"/>
      <c r="E259" s="149"/>
      <c r="F259" s="149"/>
      <c r="G259" s="149"/>
      <c r="H259" s="149"/>
      <c r="I259" s="149"/>
      <c r="J259" s="149"/>
      <c r="K259" s="153"/>
      <c r="L259" s="149"/>
      <c r="M259" s="153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65"/>
    </row>
    <row r="260" spans="1:24" s="126" customFormat="1" ht="21.75" customHeight="1">
      <c r="A260" s="184" t="s">
        <v>312</v>
      </c>
      <c r="B260" s="151">
        <f>B261</f>
        <v>0</v>
      </c>
      <c r="C260" s="152">
        <v>31</v>
      </c>
      <c r="D260" s="152">
        <v>0</v>
      </c>
      <c r="E260" s="152">
        <v>0</v>
      </c>
      <c r="F260" s="152">
        <v>0</v>
      </c>
      <c r="G260" s="152">
        <v>0</v>
      </c>
      <c r="H260" s="152">
        <v>0</v>
      </c>
      <c r="I260" s="152">
        <v>0</v>
      </c>
      <c r="J260" s="156">
        <v>0</v>
      </c>
      <c r="K260" s="153">
        <v>0</v>
      </c>
      <c r="L260" s="156">
        <v>0</v>
      </c>
      <c r="M260" s="153">
        <v>0</v>
      </c>
      <c r="N260" s="156">
        <v>0</v>
      </c>
      <c r="O260" s="156">
        <v>0</v>
      </c>
      <c r="P260" s="156">
        <v>0</v>
      </c>
      <c r="Q260" s="152">
        <v>20</v>
      </c>
      <c r="R260" s="152">
        <v>0</v>
      </c>
      <c r="S260" s="152">
        <v>0</v>
      </c>
      <c r="T260" s="152">
        <v>0</v>
      </c>
      <c r="U260" s="152">
        <v>0</v>
      </c>
      <c r="V260" s="152">
        <v>0</v>
      </c>
      <c r="W260" s="152">
        <v>11</v>
      </c>
      <c r="X260" s="191"/>
    </row>
    <row r="261" spans="1:24" s="126" customFormat="1" ht="21.75" customHeight="1">
      <c r="A261" s="150" t="s">
        <v>313</v>
      </c>
      <c r="B261" s="151"/>
      <c r="C261" s="149">
        <v>31</v>
      </c>
      <c r="D261" s="149">
        <v>0</v>
      </c>
      <c r="E261" s="149"/>
      <c r="F261" s="149"/>
      <c r="G261" s="149">
        <v>0</v>
      </c>
      <c r="H261" s="149"/>
      <c r="I261" s="149"/>
      <c r="J261" s="149"/>
      <c r="K261" s="153"/>
      <c r="L261" s="149"/>
      <c r="M261" s="153"/>
      <c r="N261" s="149"/>
      <c r="O261" s="149"/>
      <c r="P261" s="149"/>
      <c r="Q261" s="149">
        <v>20</v>
      </c>
      <c r="R261" s="149">
        <v>0</v>
      </c>
      <c r="S261" s="149"/>
      <c r="T261" s="149"/>
      <c r="U261" s="149"/>
      <c r="V261" s="149"/>
      <c r="W261" s="149">
        <v>11</v>
      </c>
      <c r="X261" s="165"/>
    </row>
    <row r="262" spans="1:24" s="126" customFormat="1" ht="21.75" customHeight="1">
      <c r="A262" s="185"/>
      <c r="B262" s="154"/>
      <c r="C262" s="149"/>
      <c r="D262" s="149"/>
      <c r="E262" s="149"/>
      <c r="F262" s="149"/>
      <c r="G262" s="149"/>
      <c r="H262" s="149"/>
      <c r="I262" s="149"/>
      <c r="J262" s="149"/>
      <c r="K262" s="153"/>
      <c r="L262" s="149"/>
      <c r="M262" s="153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65"/>
    </row>
    <row r="263" spans="1:24" s="126" customFormat="1" ht="21.75" customHeight="1">
      <c r="A263" s="184" t="s">
        <v>314</v>
      </c>
      <c r="B263" s="157">
        <f>B264+B266+B268+B269</f>
        <v>76</v>
      </c>
      <c r="C263" s="158">
        <v>1633.19</v>
      </c>
      <c r="D263" s="158">
        <v>476.46</v>
      </c>
      <c r="E263" s="158">
        <v>147.48</v>
      </c>
      <c r="F263" s="158">
        <v>33.24</v>
      </c>
      <c r="G263" s="158">
        <v>51.62</v>
      </c>
      <c r="H263" s="158">
        <v>12.29</v>
      </c>
      <c r="I263" s="158">
        <v>39.33</v>
      </c>
      <c r="J263" s="149">
        <v>72.12</v>
      </c>
      <c r="K263" s="153">
        <v>0</v>
      </c>
      <c r="L263" s="149">
        <v>0</v>
      </c>
      <c r="M263" s="153">
        <v>0</v>
      </c>
      <c r="N263" s="149">
        <v>0</v>
      </c>
      <c r="O263" s="149">
        <v>0</v>
      </c>
      <c r="P263" s="149">
        <v>172</v>
      </c>
      <c r="Q263" s="158">
        <v>326.73</v>
      </c>
      <c r="R263" s="158">
        <v>0</v>
      </c>
      <c r="S263" s="149">
        <v>0</v>
      </c>
      <c r="T263" s="149">
        <v>0</v>
      </c>
      <c r="U263" s="149">
        <v>0</v>
      </c>
      <c r="V263" s="158">
        <v>0</v>
      </c>
      <c r="W263" s="158">
        <v>830</v>
      </c>
      <c r="X263" s="189"/>
    </row>
    <row r="264" spans="1:24" s="126" customFormat="1" ht="21.75" customHeight="1">
      <c r="A264" s="185" t="s">
        <v>315</v>
      </c>
      <c r="B264" s="157">
        <f>B265</f>
        <v>46</v>
      </c>
      <c r="C264" s="158">
        <v>559.19</v>
      </c>
      <c r="D264" s="158">
        <v>347.46</v>
      </c>
      <c r="E264" s="158">
        <v>147.48</v>
      </c>
      <c r="F264" s="158">
        <v>33.24</v>
      </c>
      <c r="G264" s="158">
        <v>51.62</v>
      </c>
      <c r="H264" s="158">
        <v>12.29</v>
      </c>
      <c r="I264" s="158">
        <v>39.33</v>
      </c>
      <c r="J264" s="158">
        <v>72.12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43</v>
      </c>
      <c r="Q264" s="158">
        <v>161.73000000000002</v>
      </c>
      <c r="R264" s="158">
        <v>0</v>
      </c>
      <c r="S264" s="158">
        <v>0</v>
      </c>
      <c r="T264" s="158">
        <v>0</v>
      </c>
      <c r="U264" s="158">
        <v>0</v>
      </c>
      <c r="V264" s="158">
        <v>0</v>
      </c>
      <c r="W264" s="158">
        <v>50</v>
      </c>
      <c r="X264" s="165"/>
    </row>
    <row r="265" spans="1:24" ht="21.75" customHeight="1">
      <c r="A265" s="185" t="s">
        <v>316</v>
      </c>
      <c r="B265" s="157">
        <v>46</v>
      </c>
      <c r="C265" s="149">
        <v>559.19</v>
      </c>
      <c r="D265" s="149">
        <v>347.46</v>
      </c>
      <c r="E265" s="149">
        <v>147.48</v>
      </c>
      <c r="F265" s="149">
        <v>33.24</v>
      </c>
      <c r="G265" s="149">
        <v>51.62</v>
      </c>
      <c r="H265" s="149">
        <v>12.29</v>
      </c>
      <c r="I265" s="149">
        <v>39.33</v>
      </c>
      <c r="J265" s="149">
        <v>72.12</v>
      </c>
      <c r="K265" s="153"/>
      <c r="L265" s="149"/>
      <c r="M265" s="153"/>
      <c r="N265" s="149"/>
      <c r="O265" s="153"/>
      <c r="P265" s="149">
        <v>43</v>
      </c>
      <c r="Q265" s="149">
        <v>161.73000000000002</v>
      </c>
      <c r="R265" s="149">
        <v>0</v>
      </c>
      <c r="S265" s="149"/>
      <c r="T265" s="149"/>
      <c r="U265" s="149"/>
      <c r="V265" s="149"/>
      <c r="W265" s="149">
        <v>50</v>
      </c>
      <c r="X265" s="165"/>
    </row>
    <row r="266" spans="1:24" s="126" customFormat="1" ht="21.75" customHeight="1">
      <c r="A266" s="185" t="s">
        <v>317</v>
      </c>
      <c r="B266" s="157">
        <f>B267</f>
        <v>30</v>
      </c>
      <c r="C266" s="158">
        <v>294</v>
      </c>
      <c r="D266" s="158">
        <v>129</v>
      </c>
      <c r="E266" s="158">
        <v>0</v>
      </c>
      <c r="F266" s="158">
        <v>0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v>0</v>
      </c>
      <c r="M266" s="158">
        <v>0</v>
      </c>
      <c r="N266" s="158">
        <v>0</v>
      </c>
      <c r="O266" s="158">
        <v>0</v>
      </c>
      <c r="P266" s="158">
        <v>129</v>
      </c>
      <c r="Q266" s="158">
        <v>165</v>
      </c>
      <c r="R266" s="158">
        <v>0</v>
      </c>
      <c r="S266" s="158">
        <v>0</v>
      </c>
      <c r="T266" s="158">
        <v>0</v>
      </c>
      <c r="U266" s="158">
        <v>0</v>
      </c>
      <c r="V266" s="158">
        <v>0</v>
      </c>
      <c r="W266" s="158">
        <v>0</v>
      </c>
      <c r="X266" s="165"/>
    </row>
    <row r="267" spans="1:24" ht="21.75" customHeight="1">
      <c r="A267" s="185" t="s">
        <v>318</v>
      </c>
      <c r="B267" s="157">
        <v>30</v>
      </c>
      <c r="C267" s="149">
        <v>294</v>
      </c>
      <c r="D267" s="149">
        <v>129</v>
      </c>
      <c r="E267" s="149"/>
      <c r="F267" s="149"/>
      <c r="G267" s="149">
        <v>0</v>
      </c>
      <c r="H267" s="149"/>
      <c r="I267" s="149"/>
      <c r="J267" s="149"/>
      <c r="K267" s="153">
        <v>0</v>
      </c>
      <c r="L267" s="149"/>
      <c r="M267" s="153"/>
      <c r="N267" s="149"/>
      <c r="O267" s="153">
        <v>0</v>
      </c>
      <c r="P267" s="161">
        <v>129</v>
      </c>
      <c r="Q267" s="149">
        <v>165</v>
      </c>
      <c r="R267" s="149">
        <v>0</v>
      </c>
      <c r="S267" s="149"/>
      <c r="T267" s="149"/>
      <c r="U267" s="149"/>
      <c r="V267" s="149"/>
      <c r="W267" s="149">
        <v>0</v>
      </c>
      <c r="X267" s="165"/>
    </row>
    <row r="268" spans="1:24" s="126" customFormat="1" ht="21.75" customHeight="1">
      <c r="A268" s="185" t="s">
        <v>319</v>
      </c>
      <c r="B268" s="157"/>
      <c r="C268" s="149">
        <v>780</v>
      </c>
      <c r="D268" s="149">
        <v>0</v>
      </c>
      <c r="E268" s="149"/>
      <c r="F268" s="149"/>
      <c r="G268" s="149">
        <v>0</v>
      </c>
      <c r="H268" s="149"/>
      <c r="I268" s="149"/>
      <c r="J268" s="149"/>
      <c r="K268" s="153"/>
      <c r="L268" s="149"/>
      <c r="M268" s="153"/>
      <c r="N268" s="149"/>
      <c r="O268" s="149"/>
      <c r="P268" s="149"/>
      <c r="Q268" s="149">
        <v>0</v>
      </c>
      <c r="R268" s="149">
        <v>0</v>
      </c>
      <c r="S268" s="149"/>
      <c r="T268" s="149"/>
      <c r="U268" s="149"/>
      <c r="V268" s="149"/>
      <c r="W268" s="149">
        <v>780</v>
      </c>
      <c r="X268" s="165"/>
    </row>
    <row r="269" spans="1:24" s="126" customFormat="1" ht="21.75" customHeight="1">
      <c r="A269" s="185" t="s">
        <v>320</v>
      </c>
      <c r="B269" s="157"/>
      <c r="C269" s="149">
        <v>0</v>
      </c>
      <c r="D269" s="149">
        <v>0</v>
      </c>
      <c r="E269" s="149"/>
      <c r="F269" s="149"/>
      <c r="G269" s="149">
        <v>0</v>
      </c>
      <c r="H269" s="149"/>
      <c r="I269" s="149"/>
      <c r="J269" s="149"/>
      <c r="K269" s="153"/>
      <c r="L269" s="149"/>
      <c r="M269" s="153"/>
      <c r="N269" s="149"/>
      <c r="O269" s="149"/>
      <c r="P269" s="149"/>
      <c r="Q269" s="149">
        <v>0</v>
      </c>
      <c r="R269" s="149">
        <v>0</v>
      </c>
      <c r="S269" s="149"/>
      <c r="T269" s="149"/>
      <c r="U269" s="149"/>
      <c r="V269" s="149"/>
      <c r="W269" s="149">
        <v>0</v>
      </c>
      <c r="X269" s="165"/>
    </row>
    <row r="270" spans="1:24" s="126" customFormat="1" ht="21.75" customHeight="1">
      <c r="A270" s="185"/>
      <c r="B270" s="151"/>
      <c r="C270" s="149"/>
      <c r="D270" s="149"/>
      <c r="E270" s="149"/>
      <c r="F270" s="149"/>
      <c r="G270" s="149"/>
      <c r="H270" s="149"/>
      <c r="I270" s="149"/>
      <c r="J270" s="149"/>
      <c r="K270" s="153"/>
      <c r="L270" s="149"/>
      <c r="M270" s="153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65"/>
    </row>
    <row r="271" spans="1:24" s="126" customFormat="1" ht="21.75" customHeight="1">
      <c r="A271" s="184" t="s">
        <v>321</v>
      </c>
      <c r="B271" s="151"/>
      <c r="C271" s="149">
        <v>3400</v>
      </c>
      <c r="D271" s="149">
        <v>0</v>
      </c>
      <c r="E271" s="149"/>
      <c r="F271" s="149"/>
      <c r="G271" s="149">
        <v>0</v>
      </c>
      <c r="H271" s="149"/>
      <c r="I271" s="149"/>
      <c r="J271" s="149"/>
      <c r="K271" s="153"/>
      <c r="L271" s="149"/>
      <c r="M271" s="153"/>
      <c r="N271" s="149"/>
      <c r="O271" s="149"/>
      <c r="P271" s="149"/>
      <c r="Q271" s="149">
        <v>0</v>
      </c>
      <c r="R271" s="149">
        <v>0</v>
      </c>
      <c r="S271" s="149"/>
      <c r="T271" s="149"/>
      <c r="U271" s="149"/>
      <c r="V271" s="149">
        <v>3400</v>
      </c>
      <c r="W271" s="149">
        <v>0</v>
      </c>
      <c r="X271" s="189"/>
    </row>
    <row r="272" spans="1:24" s="126" customFormat="1" ht="21.75" customHeight="1">
      <c r="A272" s="185"/>
      <c r="B272" s="151"/>
      <c r="C272" s="149"/>
      <c r="D272" s="149"/>
      <c r="E272" s="149"/>
      <c r="F272" s="149"/>
      <c r="G272" s="149"/>
      <c r="H272" s="149"/>
      <c r="I272" s="149"/>
      <c r="J272" s="149"/>
      <c r="K272" s="153"/>
      <c r="L272" s="149"/>
      <c r="M272" s="153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65"/>
    </row>
    <row r="273" spans="1:24" s="126" customFormat="1" ht="21.75" customHeight="1">
      <c r="A273" s="147" t="s">
        <v>322</v>
      </c>
      <c r="B273" s="151"/>
      <c r="C273" s="149">
        <v>8150.03</v>
      </c>
      <c r="D273" s="149">
        <v>0</v>
      </c>
      <c r="E273" s="156"/>
      <c r="F273" s="156"/>
      <c r="G273" s="149">
        <v>0</v>
      </c>
      <c r="H273" s="156"/>
      <c r="I273" s="156"/>
      <c r="J273" s="156"/>
      <c r="K273" s="153"/>
      <c r="L273" s="156"/>
      <c r="M273" s="153"/>
      <c r="N273" s="156"/>
      <c r="O273" s="156"/>
      <c r="P273" s="156"/>
      <c r="Q273" s="149">
        <v>0</v>
      </c>
      <c r="R273" s="149">
        <v>0</v>
      </c>
      <c r="S273" s="152">
        <v>8150.03</v>
      </c>
      <c r="T273" s="152"/>
      <c r="U273" s="152"/>
      <c r="V273" s="152"/>
      <c r="W273" s="149">
        <v>0</v>
      </c>
      <c r="X273" s="191"/>
    </row>
    <row r="274" spans="1:24" s="126" customFormat="1" ht="21.75" customHeight="1">
      <c r="A274" s="150"/>
      <c r="B274" s="151"/>
      <c r="C274" s="149"/>
      <c r="D274" s="149"/>
      <c r="E274" s="156"/>
      <c r="F274" s="156"/>
      <c r="G274" s="149"/>
      <c r="H274" s="156"/>
      <c r="I274" s="156"/>
      <c r="J274" s="156"/>
      <c r="K274" s="153"/>
      <c r="L274" s="156"/>
      <c r="M274" s="153"/>
      <c r="N274" s="156"/>
      <c r="O274" s="156"/>
      <c r="P274" s="156"/>
      <c r="Q274" s="149"/>
      <c r="R274" s="149"/>
      <c r="S274" s="152"/>
      <c r="T274" s="152"/>
      <c r="U274" s="152"/>
      <c r="V274" s="152"/>
      <c r="W274" s="149"/>
      <c r="X274" s="173"/>
    </row>
    <row r="275" spans="1:24" s="126" customFormat="1" ht="21.75" customHeight="1">
      <c r="A275" s="147" t="s">
        <v>323</v>
      </c>
      <c r="B275" s="151">
        <f>B276</f>
        <v>0</v>
      </c>
      <c r="C275" s="152">
        <v>4485</v>
      </c>
      <c r="D275" s="152">
        <v>0</v>
      </c>
      <c r="E275" s="152">
        <v>0</v>
      </c>
      <c r="F275" s="152">
        <v>0</v>
      </c>
      <c r="G275" s="152">
        <v>0</v>
      </c>
      <c r="H275" s="152">
        <v>0</v>
      </c>
      <c r="I275" s="152">
        <v>0</v>
      </c>
      <c r="J275" s="156">
        <v>0</v>
      </c>
      <c r="K275" s="153">
        <v>0</v>
      </c>
      <c r="L275" s="156">
        <v>0</v>
      </c>
      <c r="M275" s="153">
        <v>0</v>
      </c>
      <c r="N275" s="156">
        <v>0</v>
      </c>
      <c r="O275" s="156">
        <v>0</v>
      </c>
      <c r="P275" s="156">
        <v>0</v>
      </c>
      <c r="Q275" s="152">
        <v>0</v>
      </c>
      <c r="R275" s="152">
        <v>0</v>
      </c>
      <c r="S275" s="152">
        <v>4485</v>
      </c>
      <c r="T275" s="152">
        <v>0</v>
      </c>
      <c r="U275" s="152">
        <v>0</v>
      </c>
      <c r="V275" s="152">
        <v>0</v>
      </c>
      <c r="W275" s="152">
        <v>0</v>
      </c>
      <c r="X275" s="191"/>
    </row>
    <row r="276" spans="1:24" s="126" customFormat="1" ht="21.75" customHeight="1">
      <c r="A276" s="150" t="s">
        <v>324</v>
      </c>
      <c r="B276" s="151"/>
      <c r="C276" s="149">
        <v>4485</v>
      </c>
      <c r="D276" s="149">
        <v>0</v>
      </c>
      <c r="E276" s="156"/>
      <c r="F276" s="156"/>
      <c r="G276" s="149">
        <v>0</v>
      </c>
      <c r="H276" s="156"/>
      <c r="I276" s="156"/>
      <c r="J276" s="156"/>
      <c r="K276" s="153"/>
      <c r="L276" s="156"/>
      <c r="M276" s="153"/>
      <c r="N276" s="156"/>
      <c r="O276" s="156"/>
      <c r="P276" s="156"/>
      <c r="Q276" s="149">
        <v>0</v>
      </c>
      <c r="R276" s="149">
        <v>0</v>
      </c>
      <c r="S276" s="152">
        <v>4485</v>
      </c>
      <c r="T276" s="152"/>
      <c r="U276" s="152"/>
      <c r="V276" s="152"/>
      <c r="W276" s="149">
        <v>0</v>
      </c>
      <c r="X276" s="173"/>
    </row>
    <row r="277" spans="1:24" s="126" customFormat="1" ht="21.75" customHeight="1">
      <c r="A277" s="192" t="s">
        <v>54</v>
      </c>
      <c r="B277" s="170">
        <f>B5+B68+B82+B96+B105+B118+B144+B169+B180+B197+B227+B235+B242+B248+B250+B256+B260+B263+B271+B273+B275</f>
        <v>12356</v>
      </c>
      <c r="C277" s="149">
        <v>326279.1599999999</v>
      </c>
      <c r="D277" s="149">
        <v>82376.86000000002</v>
      </c>
      <c r="E277" s="149">
        <v>29977.240000000005</v>
      </c>
      <c r="F277" s="149">
        <v>6793.1500000000015</v>
      </c>
      <c r="G277" s="149">
        <v>6893.759999999999</v>
      </c>
      <c r="H277" s="149">
        <v>1317.85</v>
      </c>
      <c r="I277" s="149">
        <v>5575.910000000001</v>
      </c>
      <c r="J277" s="149">
        <v>13616.179999999998</v>
      </c>
      <c r="K277" s="149">
        <v>8200</v>
      </c>
      <c r="L277" s="149">
        <v>0</v>
      </c>
      <c r="M277" s="149">
        <v>1600</v>
      </c>
      <c r="N277" s="149">
        <v>0</v>
      </c>
      <c r="O277" s="149">
        <v>6000</v>
      </c>
      <c r="P277" s="149">
        <v>9296.53</v>
      </c>
      <c r="Q277" s="149">
        <v>46107.329999999994</v>
      </c>
      <c r="R277" s="149">
        <v>4610.46</v>
      </c>
      <c r="S277" s="149">
        <v>12635.03</v>
      </c>
      <c r="T277" s="149">
        <v>45646.41</v>
      </c>
      <c r="U277" s="149">
        <v>22354.780000000002</v>
      </c>
      <c r="V277" s="149">
        <v>4008.29</v>
      </c>
      <c r="W277" s="149">
        <v>108540</v>
      </c>
      <c r="X277" s="164"/>
    </row>
    <row r="282" ht="14.25">
      <c r="R282" s="193"/>
    </row>
    <row r="284" ht="14.25">
      <c r="R284" s="193"/>
    </row>
  </sheetData>
  <sheetProtection/>
  <autoFilter ref="A4:X277"/>
  <mergeCells count="24">
    <mergeCell ref="A1:X1"/>
    <mergeCell ref="D2:P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 horizontalCentered="1"/>
  <pageMargins left="0.3541666666666667" right="0.275" top="0.6298611111111111" bottom="0.4722222222222222" header="0.5118055555555555" footer="0.2361111111111111"/>
  <pageSetup firstPageNumber="6" useFirstPageNumber="1" fitToHeight="0" fitToWidth="1" horizontalDpi="600" verticalDpi="600" orientation="landscape" paperSize="9" scale="77"/>
  <headerFooter>
    <oddFooter xml:space="preserve">&amp;C &amp;P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X284"/>
  <sheetViews>
    <sheetView showZeros="0" zoomScaleSheetLayoutView="100" workbookViewId="0" topLeftCell="A1">
      <pane xSplit="1" ySplit="4" topLeftCell="B5" activePane="bottomRight" state="frozen"/>
      <selection pane="bottomRight" activeCell="D9" sqref="D9"/>
    </sheetView>
  </sheetViews>
  <sheetFormatPr defaultColWidth="9.00390625" defaultRowHeight="14.25"/>
  <cols>
    <col min="1" max="1" width="34.00390625" style="128" customWidth="1"/>
    <col min="2" max="2" width="10.75390625" style="128" customWidth="1"/>
    <col min="3" max="3" width="13.625" style="129" customWidth="1"/>
    <col min="4" max="4" width="13.625" style="130" customWidth="1"/>
    <col min="5" max="7" width="13.125" style="130" hidden="1" customWidth="1"/>
    <col min="8" max="9" width="10.375" style="131" hidden="1" customWidth="1"/>
    <col min="10" max="10" width="11.25390625" style="131" hidden="1" customWidth="1"/>
    <col min="11" max="11" width="13.125" style="131" hidden="1" customWidth="1"/>
    <col min="12" max="12" width="9.125" style="131" hidden="1" customWidth="1"/>
    <col min="13" max="14" width="11.375" style="131" hidden="1" customWidth="1"/>
    <col min="15" max="15" width="10.875" style="131" hidden="1" customWidth="1"/>
    <col min="16" max="16" width="12.25390625" style="131" hidden="1" customWidth="1"/>
    <col min="17" max="17" width="14.25390625" style="130" customWidth="1"/>
    <col min="18" max="18" width="14.00390625" style="129" customWidth="1"/>
    <col min="19" max="19" width="12.50390625" style="131" customWidth="1"/>
    <col min="20" max="21" width="12.25390625" style="131" customWidth="1"/>
    <col min="22" max="22" width="9.75390625" style="131" customWidth="1"/>
    <col min="23" max="23" width="11.625" style="130" customWidth="1"/>
    <col min="24" max="24" width="13.125" style="132" customWidth="1"/>
    <col min="25" max="246" width="9.00390625" style="133" customWidth="1"/>
    <col min="247" max="16384" width="9.00390625" style="133" customWidth="1"/>
  </cols>
  <sheetData>
    <row r="1" spans="1:24" ht="39" customHeight="1">
      <c r="A1" s="134" t="s">
        <v>325</v>
      </c>
      <c r="B1" s="135"/>
      <c r="C1" s="135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s="125" customFormat="1" ht="30" customHeight="1" hidden="1">
      <c r="A2" s="136"/>
      <c r="B2" s="137" t="s">
        <v>43</v>
      </c>
      <c r="C2" s="138"/>
      <c r="D2" s="139" t="s">
        <v>44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3" t="s">
        <v>45</v>
      </c>
      <c r="R2" s="143" t="s">
        <v>46</v>
      </c>
      <c r="S2" s="143" t="s">
        <v>47</v>
      </c>
      <c r="T2" s="143" t="s">
        <v>48</v>
      </c>
      <c r="U2" s="143" t="s">
        <v>49</v>
      </c>
      <c r="V2" s="143" t="s">
        <v>50</v>
      </c>
      <c r="W2" s="143" t="s">
        <v>51</v>
      </c>
      <c r="X2" s="162"/>
    </row>
    <row r="3" spans="1:24" s="125" customFormat="1" ht="18" customHeight="1">
      <c r="A3" s="140" t="s">
        <v>52</v>
      </c>
      <c r="B3" s="141" t="s">
        <v>53</v>
      </c>
      <c r="C3" s="142" t="s">
        <v>54</v>
      </c>
      <c r="D3" s="143" t="s">
        <v>44</v>
      </c>
      <c r="E3" s="139" t="s">
        <v>55</v>
      </c>
      <c r="F3" s="139" t="s">
        <v>56</v>
      </c>
      <c r="G3" s="139" t="s">
        <v>57</v>
      </c>
      <c r="H3" s="139"/>
      <c r="I3" s="139"/>
      <c r="J3" s="139" t="s">
        <v>58</v>
      </c>
      <c r="K3" s="139" t="s">
        <v>59</v>
      </c>
      <c r="L3" s="139" t="s">
        <v>60</v>
      </c>
      <c r="M3" s="139" t="s">
        <v>61</v>
      </c>
      <c r="N3" s="139" t="s">
        <v>62</v>
      </c>
      <c r="O3" s="139" t="s">
        <v>63</v>
      </c>
      <c r="P3" s="139" t="s">
        <v>64</v>
      </c>
      <c r="Q3" s="139" t="s">
        <v>45</v>
      </c>
      <c r="R3" s="143" t="s">
        <v>65</v>
      </c>
      <c r="S3" s="143" t="s">
        <v>66</v>
      </c>
      <c r="T3" s="143" t="s">
        <v>48</v>
      </c>
      <c r="U3" s="143" t="s">
        <v>67</v>
      </c>
      <c r="V3" s="143" t="s">
        <v>50</v>
      </c>
      <c r="W3" s="143" t="s">
        <v>68</v>
      </c>
      <c r="X3" s="140" t="s">
        <v>69</v>
      </c>
    </row>
    <row r="4" spans="1:24" s="125" customFormat="1" ht="24" customHeight="1">
      <c r="A4" s="144"/>
      <c r="B4" s="145"/>
      <c r="C4" s="146"/>
      <c r="D4" s="143"/>
      <c r="E4" s="139"/>
      <c r="F4" s="139"/>
      <c r="G4" s="139" t="s">
        <v>70</v>
      </c>
      <c r="H4" s="139" t="s">
        <v>71</v>
      </c>
      <c r="I4" s="139" t="s">
        <v>72</v>
      </c>
      <c r="J4" s="139"/>
      <c r="K4" s="139"/>
      <c r="L4" s="139"/>
      <c r="M4" s="139"/>
      <c r="N4" s="139"/>
      <c r="O4" s="139"/>
      <c r="P4" s="139"/>
      <c r="Q4" s="139"/>
      <c r="R4" s="143"/>
      <c r="S4" s="163"/>
      <c r="T4" s="143"/>
      <c r="U4" s="143"/>
      <c r="V4" s="143"/>
      <c r="W4" s="163"/>
      <c r="X4" s="144"/>
    </row>
    <row r="5" spans="1:24" s="94" customFormat="1" ht="19.5" customHeight="1">
      <c r="A5" s="147" t="s">
        <v>73</v>
      </c>
      <c r="B5" s="148">
        <f>B6+B8+B10+B17+B19+B21+B23+B26+B28+B30+B34+B37+B38+B39+B41+B43+B49+B52+B54+B56+B58+B61+B64</f>
        <v>1766</v>
      </c>
      <c r="C5" s="149">
        <v>31743.879999999997</v>
      </c>
      <c r="D5" s="149">
        <v>12738.7</v>
      </c>
      <c r="E5" s="149">
        <v>6129.72</v>
      </c>
      <c r="F5" s="149">
        <v>3066.8300000000004</v>
      </c>
      <c r="G5" s="149">
        <v>1754.5799999999997</v>
      </c>
      <c r="H5" s="149">
        <v>504.0199999999999</v>
      </c>
      <c r="I5" s="149">
        <v>1250.5600000000002</v>
      </c>
      <c r="J5" s="149">
        <v>1003.6000000000001</v>
      </c>
      <c r="K5" s="149">
        <v>0</v>
      </c>
      <c r="L5" s="149">
        <v>0</v>
      </c>
      <c r="M5" s="149">
        <v>0</v>
      </c>
      <c r="N5" s="149">
        <v>0</v>
      </c>
      <c r="O5" s="149">
        <v>0</v>
      </c>
      <c r="P5" s="149">
        <v>783.97</v>
      </c>
      <c r="Q5" s="149">
        <v>18006.529999999995</v>
      </c>
      <c r="R5" s="149">
        <v>46.260000000000005</v>
      </c>
      <c r="S5" s="149">
        <v>0</v>
      </c>
      <c r="T5" s="149">
        <v>408.39</v>
      </c>
      <c r="U5" s="149">
        <v>0</v>
      </c>
      <c r="V5" s="149">
        <v>200</v>
      </c>
      <c r="W5" s="149">
        <v>344</v>
      </c>
      <c r="X5" s="164"/>
    </row>
    <row r="6" spans="1:24" s="126" customFormat="1" ht="21.75" customHeight="1">
      <c r="A6" s="150" t="s">
        <v>74</v>
      </c>
      <c r="B6" s="151">
        <f>B7</f>
        <v>52</v>
      </c>
      <c r="C6" s="152">
        <v>635.54</v>
      </c>
      <c r="D6" s="152">
        <v>406.54999999999995</v>
      </c>
      <c r="E6" s="152">
        <v>224.88</v>
      </c>
      <c r="F6" s="152">
        <v>120.96</v>
      </c>
      <c r="G6" s="152">
        <v>58.42999999999999</v>
      </c>
      <c r="H6" s="152">
        <v>18.74</v>
      </c>
      <c r="I6" s="152">
        <v>39.69</v>
      </c>
      <c r="J6" s="152">
        <v>2.2800000000000002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198.98999999999998</v>
      </c>
      <c r="R6" s="152">
        <v>0</v>
      </c>
      <c r="S6" s="152">
        <v>0</v>
      </c>
      <c r="T6" s="152">
        <v>30</v>
      </c>
      <c r="U6" s="152">
        <v>0</v>
      </c>
      <c r="V6" s="152">
        <v>0</v>
      </c>
      <c r="W6" s="152">
        <v>0</v>
      </c>
      <c r="X6" s="165"/>
    </row>
    <row r="7" spans="1:24" ht="21.75" customHeight="1">
      <c r="A7" s="150" t="s">
        <v>75</v>
      </c>
      <c r="B7" s="151">
        <v>52</v>
      </c>
      <c r="C7" s="149">
        <v>635.54</v>
      </c>
      <c r="D7" s="149">
        <v>406.54999999999995</v>
      </c>
      <c r="E7" s="153">
        <v>224.88</v>
      </c>
      <c r="F7" s="153">
        <v>120.96</v>
      </c>
      <c r="G7" s="149">
        <v>58.42999999999999</v>
      </c>
      <c r="H7" s="149">
        <v>18.74</v>
      </c>
      <c r="I7" s="149">
        <v>39.69</v>
      </c>
      <c r="J7" s="153">
        <v>2.2800000000000002</v>
      </c>
      <c r="K7" s="153"/>
      <c r="L7" s="149"/>
      <c r="M7" s="153"/>
      <c r="N7" s="149"/>
      <c r="O7" s="153"/>
      <c r="P7" s="153"/>
      <c r="Q7" s="149">
        <v>198.98999999999998</v>
      </c>
      <c r="R7" s="149">
        <v>0</v>
      </c>
      <c r="S7" s="149"/>
      <c r="T7" s="149">
        <v>30</v>
      </c>
      <c r="U7" s="149"/>
      <c r="V7" s="149"/>
      <c r="W7" s="149">
        <v>0</v>
      </c>
      <c r="X7" s="165"/>
    </row>
    <row r="8" spans="1:24" s="126" customFormat="1" ht="21.75" customHeight="1">
      <c r="A8" s="150" t="s">
        <v>76</v>
      </c>
      <c r="B8" s="151">
        <f>B9</f>
        <v>31</v>
      </c>
      <c r="C8" s="152">
        <v>406.22</v>
      </c>
      <c r="D8" s="152">
        <v>253.54</v>
      </c>
      <c r="E8" s="152">
        <v>139.8</v>
      </c>
      <c r="F8" s="152">
        <v>71.64</v>
      </c>
      <c r="G8" s="152">
        <v>35.5</v>
      </c>
      <c r="H8" s="152">
        <v>11.65</v>
      </c>
      <c r="I8" s="152">
        <v>23.85</v>
      </c>
      <c r="J8" s="152">
        <v>6.6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152.68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  <c r="W8" s="152">
        <v>0</v>
      </c>
      <c r="X8" s="165"/>
    </row>
    <row r="9" spans="1:24" ht="21.75" customHeight="1">
      <c r="A9" s="150" t="s">
        <v>77</v>
      </c>
      <c r="B9" s="151">
        <v>31</v>
      </c>
      <c r="C9" s="149">
        <v>406.22</v>
      </c>
      <c r="D9" s="149">
        <v>253.54</v>
      </c>
      <c r="E9" s="153">
        <v>139.8</v>
      </c>
      <c r="F9" s="153">
        <v>71.64</v>
      </c>
      <c r="G9" s="149">
        <v>35.5</v>
      </c>
      <c r="H9" s="149">
        <v>11.65</v>
      </c>
      <c r="I9" s="149">
        <v>23.85</v>
      </c>
      <c r="J9" s="153">
        <v>6.6</v>
      </c>
      <c r="K9" s="153"/>
      <c r="L9" s="149"/>
      <c r="M9" s="153"/>
      <c r="N9" s="149"/>
      <c r="O9" s="153"/>
      <c r="P9" s="153"/>
      <c r="Q9" s="149">
        <v>152.68</v>
      </c>
      <c r="R9" s="149">
        <v>0</v>
      </c>
      <c r="S9" s="149"/>
      <c r="T9" s="149"/>
      <c r="U9" s="149"/>
      <c r="V9" s="149"/>
      <c r="W9" s="149">
        <v>0</v>
      </c>
      <c r="X9" s="165"/>
    </row>
    <row r="10" spans="1:24" s="126" customFormat="1" ht="21.75" customHeight="1">
      <c r="A10" s="150" t="s">
        <v>78</v>
      </c>
      <c r="B10" s="154">
        <f>B11+B12+B13+B14+B15+B16</f>
        <v>904</v>
      </c>
      <c r="C10" s="155">
        <v>10068.630000000001</v>
      </c>
      <c r="D10" s="155">
        <v>6547.210000000001</v>
      </c>
      <c r="E10" s="155">
        <v>2941.68</v>
      </c>
      <c r="F10" s="155">
        <v>1468.7599999999998</v>
      </c>
      <c r="G10" s="155">
        <v>810.3599999999999</v>
      </c>
      <c r="H10" s="155">
        <v>238.34999999999997</v>
      </c>
      <c r="I10" s="155">
        <v>572.01</v>
      </c>
      <c r="J10" s="155">
        <v>691.36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635.05</v>
      </c>
      <c r="Q10" s="155">
        <v>3248.19</v>
      </c>
      <c r="R10" s="155">
        <v>0</v>
      </c>
      <c r="S10" s="155">
        <v>0</v>
      </c>
      <c r="T10" s="155">
        <v>273.22999999999996</v>
      </c>
      <c r="U10" s="155">
        <v>0</v>
      </c>
      <c r="V10" s="155">
        <v>0</v>
      </c>
      <c r="W10" s="155">
        <v>0</v>
      </c>
      <c r="X10" s="166"/>
    </row>
    <row r="11" spans="1:24" ht="21.75" customHeight="1">
      <c r="A11" s="150" t="s">
        <v>79</v>
      </c>
      <c r="B11" s="151">
        <v>71</v>
      </c>
      <c r="C11" s="149">
        <v>759.8900000000001</v>
      </c>
      <c r="D11" s="149">
        <v>507.14000000000004</v>
      </c>
      <c r="E11" s="153">
        <v>271.32</v>
      </c>
      <c r="F11" s="153">
        <v>110.4</v>
      </c>
      <c r="G11" s="149">
        <v>76.22</v>
      </c>
      <c r="H11" s="156">
        <v>22.61</v>
      </c>
      <c r="I11" s="149">
        <v>53.61</v>
      </c>
      <c r="J11" s="153">
        <v>49.2</v>
      </c>
      <c r="K11" s="153"/>
      <c r="L11" s="156"/>
      <c r="M11" s="153"/>
      <c r="N11" s="149"/>
      <c r="O11" s="153"/>
      <c r="P11" s="156"/>
      <c r="Q11" s="149">
        <v>252.75</v>
      </c>
      <c r="R11" s="149">
        <v>0</v>
      </c>
      <c r="S11" s="156"/>
      <c r="T11" s="156"/>
      <c r="U11" s="156"/>
      <c r="V11" s="156"/>
      <c r="W11" s="149">
        <v>0</v>
      </c>
      <c r="X11" s="165"/>
    </row>
    <row r="12" spans="1:24" ht="21.75" customHeight="1">
      <c r="A12" s="150" t="s">
        <v>80</v>
      </c>
      <c r="B12" s="151">
        <v>55</v>
      </c>
      <c r="C12" s="149">
        <v>1291.9</v>
      </c>
      <c r="D12" s="149">
        <v>581.63</v>
      </c>
      <c r="E12" s="153">
        <v>127.92</v>
      </c>
      <c r="F12" s="153">
        <v>50.88</v>
      </c>
      <c r="G12" s="149">
        <v>52.66</v>
      </c>
      <c r="H12" s="156">
        <v>10.66</v>
      </c>
      <c r="I12" s="149">
        <v>42</v>
      </c>
      <c r="J12" s="153">
        <v>39.72</v>
      </c>
      <c r="K12" s="153"/>
      <c r="L12" s="156"/>
      <c r="M12" s="153"/>
      <c r="N12" s="149"/>
      <c r="O12" s="153"/>
      <c r="P12" s="161">
        <v>310.45</v>
      </c>
      <c r="Q12" s="149">
        <v>566.35</v>
      </c>
      <c r="R12" s="149">
        <v>0</v>
      </c>
      <c r="S12" s="156"/>
      <c r="T12" s="156">
        <v>143.92</v>
      </c>
      <c r="U12" s="156"/>
      <c r="V12" s="156"/>
      <c r="W12" s="149">
        <v>0</v>
      </c>
      <c r="X12" s="165"/>
    </row>
    <row r="13" spans="1:24" ht="21.75" customHeight="1">
      <c r="A13" s="150" t="s">
        <v>81</v>
      </c>
      <c r="B13" s="151"/>
      <c r="C13" s="149">
        <v>103.97</v>
      </c>
      <c r="D13" s="149">
        <v>0.75</v>
      </c>
      <c r="E13" s="153"/>
      <c r="F13" s="153"/>
      <c r="G13" s="149">
        <v>0.75</v>
      </c>
      <c r="H13" s="156"/>
      <c r="I13" s="149">
        <v>0.75</v>
      </c>
      <c r="J13" s="153"/>
      <c r="K13" s="153"/>
      <c r="L13" s="156"/>
      <c r="M13" s="153"/>
      <c r="N13" s="149"/>
      <c r="O13" s="153"/>
      <c r="P13" s="156"/>
      <c r="Q13" s="149">
        <v>53.55</v>
      </c>
      <c r="R13" s="149">
        <v>0</v>
      </c>
      <c r="S13" s="156"/>
      <c r="T13" s="156">
        <v>49.67</v>
      </c>
      <c r="U13" s="156"/>
      <c r="V13" s="156"/>
      <c r="W13" s="149">
        <v>0</v>
      </c>
      <c r="X13" s="165"/>
    </row>
    <row r="14" spans="1:24" ht="21.75" customHeight="1">
      <c r="A14" s="150" t="s">
        <v>82</v>
      </c>
      <c r="B14" s="151">
        <v>16</v>
      </c>
      <c r="C14" s="149">
        <v>241.88000000000002</v>
      </c>
      <c r="D14" s="149">
        <v>111.55000000000001</v>
      </c>
      <c r="E14" s="153">
        <v>59.52</v>
      </c>
      <c r="F14" s="153">
        <v>34.32</v>
      </c>
      <c r="G14" s="149">
        <v>17.71</v>
      </c>
      <c r="H14" s="156">
        <v>4.96</v>
      </c>
      <c r="I14" s="149">
        <v>12.75</v>
      </c>
      <c r="J14" s="149"/>
      <c r="K14" s="153"/>
      <c r="L14" s="149"/>
      <c r="M14" s="153"/>
      <c r="N14" s="149"/>
      <c r="O14" s="153"/>
      <c r="P14" s="149"/>
      <c r="Q14" s="149">
        <v>130.33</v>
      </c>
      <c r="R14" s="149">
        <v>0</v>
      </c>
      <c r="S14" s="149"/>
      <c r="T14" s="149"/>
      <c r="U14" s="149"/>
      <c r="V14" s="149"/>
      <c r="W14" s="149">
        <v>0</v>
      </c>
      <c r="X14" s="165"/>
    </row>
    <row r="15" spans="1:24" ht="21.75" customHeight="1">
      <c r="A15" s="150" t="s">
        <v>83</v>
      </c>
      <c r="B15" s="151">
        <v>37</v>
      </c>
      <c r="C15" s="149">
        <v>415.95000000000005</v>
      </c>
      <c r="D15" s="149">
        <v>251.68</v>
      </c>
      <c r="E15" s="153">
        <v>132.24</v>
      </c>
      <c r="F15" s="153">
        <v>80.52</v>
      </c>
      <c r="G15" s="149">
        <v>38.92</v>
      </c>
      <c r="H15" s="156">
        <v>11.02</v>
      </c>
      <c r="I15" s="149">
        <v>27.9</v>
      </c>
      <c r="J15" s="149"/>
      <c r="K15" s="153"/>
      <c r="L15" s="153"/>
      <c r="M15" s="153"/>
      <c r="N15" s="149"/>
      <c r="O15" s="153"/>
      <c r="P15" s="149"/>
      <c r="Q15" s="149">
        <v>164.27</v>
      </c>
      <c r="R15" s="149">
        <v>0</v>
      </c>
      <c r="S15" s="149"/>
      <c r="T15" s="149"/>
      <c r="U15" s="149"/>
      <c r="V15" s="149"/>
      <c r="W15" s="149">
        <v>0</v>
      </c>
      <c r="X15" s="165"/>
    </row>
    <row r="16" spans="1:24" ht="21.75" customHeight="1">
      <c r="A16" s="150" t="s">
        <v>84</v>
      </c>
      <c r="B16" s="151">
        <v>725</v>
      </c>
      <c r="C16" s="149">
        <v>7255.040000000002</v>
      </c>
      <c r="D16" s="149">
        <v>5094.460000000001</v>
      </c>
      <c r="E16" s="149">
        <v>2350.6800000000003</v>
      </c>
      <c r="F16" s="149">
        <v>1192.6399999999999</v>
      </c>
      <c r="G16" s="149">
        <v>624.0999999999999</v>
      </c>
      <c r="H16" s="149">
        <v>189.09999999999997</v>
      </c>
      <c r="I16" s="149">
        <v>435</v>
      </c>
      <c r="J16" s="149">
        <v>602.44</v>
      </c>
      <c r="K16" s="153"/>
      <c r="L16" s="149"/>
      <c r="M16" s="153"/>
      <c r="N16" s="149"/>
      <c r="O16" s="153"/>
      <c r="P16" s="149">
        <v>324.6</v>
      </c>
      <c r="Q16" s="149">
        <v>2080.94</v>
      </c>
      <c r="R16" s="149">
        <v>0</v>
      </c>
      <c r="S16" s="149"/>
      <c r="T16" s="149">
        <v>79.64</v>
      </c>
      <c r="U16" s="149"/>
      <c r="V16" s="149"/>
      <c r="W16" s="149">
        <v>0</v>
      </c>
      <c r="X16" s="166"/>
    </row>
    <row r="17" spans="1:24" s="126" customFormat="1" ht="21.75" customHeight="1">
      <c r="A17" s="150" t="s">
        <v>85</v>
      </c>
      <c r="B17" s="154">
        <f aca="true" t="shared" si="0" ref="B17:B21">B18</f>
        <v>64</v>
      </c>
      <c r="C17" s="155">
        <v>593.48</v>
      </c>
      <c r="D17" s="155">
        <v>449.60999999999996</v>
      </c>
      <c r="E17" s="155">
        <v>239.76</v>
      </c>
      <c r="F17" s="155">
        <v>134.04</v>
      </c>
      <c r="G17" s="155">
        <v>68.73</v>
      </c>
      <c r="H17" s="155">
        <v>19.98</v>
      </c>
      <c r="I17" s="155">
        <v>48.75</v>
      </c>
      <c r="J17" s="155">
        <v>7.08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143.87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65"/>
    </row>
    <row r="18" spans="1:24" ht="21.75" customHeight="1">
      <c r="A18" s="150" t="s">
        <v>86</v>
      </c>
      <c r="B18" s="154">
        <v>64</v>
      </c>
      <c r="C18" s="149">
        <v>593.48</v>
      </c>
      <c r="D18" s="149">
        <v>449.60999999999996</v>
      </c>
      <c r="E18" s="153">
        <v>239.76</v>
      </c>
      <c r="F18" s="153">
        <v>134.04</v>
      </c>
      <c r="G18" s="149">
        <v>68.73</v>
      </c>
      <c r="H18" s="156">
        <v>19.98</v>
      </c>
      <c r="I18" s="149">
        <v>48.75</v>
      </c>
      <c r="J18" s="153">
        <v>7.08</v>
      </c>
      <c r="K18" s="153"/>
      <c r="L18" s="149"/>
      <c r="M18" s="153"/>
      <c r="N18" s="149"/>
      <c r="O18" s="153"/>
      <c r="P18" s="149"/>
      <c r="Q18" s="149">
        <v>143.87</v>
      </c>
      <c r="R18" s="149">
        <v>0</v>
      </c>
      <c r="S18" s="149"/>
      <c r="T18" s="149"/>
      <c r="U18" s="149"/>
      <c r="V18" s="149"/>
      <c r="W18" s="149">
        <v>0</v>
      </c>
      <c r="X18" s="165"/>
    </row>
    <row r="19" spans="1:24" s="126" customFormat="1" ht="21.75" customHeight="1">
      <c r="A19" s="150" t="s">
        <v>87</v>
      </c>
      <c r="B19" s="151">
        <f t="shared" si="0"/>
        <v>24</v>
      </c>
      <c r="C19" s="152">
        <v>209.58</v>
      </c>
      <c r="D19" s="152">
        <v>86.5</v>
      </c>
      <c r="E19" s="152">
        <v>39.24</v>
      </c>
      <c r="F19" s="152">
        <v>24.24</v>
      </c>
      <c r="G19" s="152">
        <v>22.02</v>
      </c>
      <c r="H19" s="152">
        <v>3.27</v>
      </c>
      <c r="I19" s="152">
        <v>18.75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1</v>
      </c>
      <c r="Q19" s="152">
        <v>60.39</v>
      </c>
      <c r="R19" s="152">
        <v>0</v>
      </c>
      <c r="S19" s="152">
        <v>0</v>
      </c>
      <c r="T19" s="152">
        <v>42.69</v>
      </c>
      <c r="U19" s="152">
        <v>0</v>
      </c>
      <c r="V19" s="152">
        <v>0</v>
      </c>
      <c r="W19" s="152">
        <v>20</v>
      </c>
      <c r="X19" s="165"/>
    </row>
    <row r="20" spans="1:24" ht="21.75" customHeight="1">
      <c r="A20" s="150" t="s">
        <v>88</v>
      </c>
      <c r="B20" s="151">
        <v>24</v>
      </c>
      <c r="C20" s="149">
        <v>209.58</v>
      </c>
      <c r="D20" s="149">
        <v>86.5</v>
      </c>
      <c r="E20" s="153">
        <v>39.24</v>
      </c>
      <c r="F20" s="153">
        <v>24.24</v>
      </c>
      <c r="G20" s="149">
        <v>22.02</v>
      </c>
      <c r="H20" s="156">
        <v>3.27</v>
      </c>
      <c r="I20" s="149">
        <v>18.75</v>
      </c>
      <c r="J20" s="153"/>
      <c r="K20" s="153"/>
      <c r="L20" s="149"/>
      <c r="M20" s="153"/>
      <c r="N20" s="149"/>
      <c r="O20" s="153"/>
      <c r="P20" s="149">
        <v>1</v>
      </c>
      <c r="Q20" s="149">
        <v>60.39</v>
      </c>
      <c r="R20" s="149">
        <v>0</v>
      </c>
      <c r="S20" s="149"/>
      <c r="T20" s="149">
        <v>42.69</v>
      </c>
      <c r="U20" s="149"/>
      <c r="V20" s="149"/>
      <c r="W20" s="149">
        <v>20</v>
      </c>
      <c r="X20" s="165"/>
    </row>
    <row r="21" spans="1:24" s="126" customFormat="1" ht="21.75" customHeight="1">
      <c r="A21" s="150" t="s">
        <v>89</v>
      </c>
      <c r="B21" s="154">
        <f t="shared" si="0"/>
        <v>121</v>
      </c>
      <c r="C21" s="149">
        <v>1414.74</v>
      </c>
      <c r="D21" s="149">
        <v>838.8</v>
      </c>
      <c r="E21" s="149">
        <v>455.04</v>
      </c>
      <c r="F21" s="149">
        <v>273.24</v>
      </c>
      <c r="G21" s="149">
        <v>110.52</v>
      </c>
      <c r="H21" s="149">
        <v>37.92</v>
      </c>
      <c r="I21" s="149">
        <v>72.6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49">
        <v>0</v>
      </c>
      <c r="Q21" s="149">
        <v>475.94</v>
      </c>
      <c r="R21" s="149">
        <v>0</v>
      </c>
      <c r="S21" s="149">
        <v>0</v>
      </c>
      <c r="T21" s="149">
        <v>0</v>
      </c>
      <c r="U21" s="149">
        <v>0</v>
      </c>
      <c r="V21" s="149">
        <v>0</v>
      </c>
      <c r="W21" s="149">
        <v>100</v>
      </c>
      <c r="X21" s="166"/>
    </row>
    <row r="22" spans="1:24" ht="21.75" customHeight="1">
      <c r="A22" s="150" t="s">
        <v>90</v>
      </c>
      <c r="B22" s="151">
        <v>121</v>
      </c>
      <c r="C22" s="149">
        <v>1414.74</v>
      </c>
      <c r="D22" s="149">
        <v>838.8</v>
      </c>
      <c r="E22" s="152">
        <v>455.04</v>
      </c>
      <c r="F22" s="152">
        <v>273.24</v>
      </c>
      <c r="G22" s="149">
        <v>110.52</v>
      </c>
      <c r="H22" s="152">
        <v>37.92</v>
      </c>
      <c r="I22" s="149">
        <v>72.6</v>
      </c>
      <c r="J22" s="152"/>
      <c r="K22" s="153"/>
      <c r="L22" s="152"/>
      <c r="M22" s="153"/>
      <c r="N22" s="152"/>
      <c r="O22" s="153"/>
      <c r="P22" s="152"/>
      <c r="Q22" s="158">
        <v>475.94</v>
      </c>
      <c r="R22" s="149">
        <v>0</v>
      </c>
      <c r="S22" s="152"/>
      <c r="T22" s="152"/>
      <c r="U22" s="152"/>
      <c r="V22" s="152"/>
      <c r="W22" s="152">
        <v>100</v>
      </c>
      <c r="X22" s="165"/>
    </row>
    <row r="23" spans="1:24" s="126" customFormat="1" ht="21.75" customHeight="1">
      <c r="A23" s="150" t="s">
        <v>91</v>
      </c>
      <c r="B23" s="157">
        <f>B24+B25</f>
        <v>0</v>
      </c>
      <c r="C23" s="158">
        <v>5700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5500</v>
      </c>
      <c r="R23" s="158">
        <v>0</v>
      </c>
      <c r="S23" s="158">
        <v>0</v>
      </c>
      <c r="T23" s="158">
        <v>0</v>
      </c>
      <c r="U23" s="158">
        <v>0</v>
      </c>
      <c r="V23" s="158">
        <v>200</v>
      </c>
      <c r="W23" s="158">
        <v>0</v>
      </c>
      <c r="X23" s="167"/>
    </row>
    <row r="24" spans="1:24" ht="21.75" customHeight="1">
      <c r="A24" s="150" t="s">
        <v>92</v>
      </c>
      <c r="B24" s="151"/>
      <c r="C24" s="149">
        <v>1000</v>
      </c>
      <c r="D24" s="149">
        <v>0</v>
      </c>
      <c r="E24" s="149"/>
      <c r="F24" s="149"/>
      <c r="G24" s="149">
        <v>0</v>
      </c>
      <c r="H24" s="156"/>
      <c r="I24" s="149">
        <v>0</v>
      </c>
      <c r="J24" s="149"/>
      <c r="K24" s="153"/>
      <c r="L24" s="149"/>
      <c r="M24" s="153"/>
      <c r="N24" s="149"/>
      <c r="O24" s="153"/>
      <c r="P24" s="149"/>
      <c r="Q24" s="149">
        <v>1000</v>
      </c>
      <c r="R24" s="149">
        <v>0</v>
      </c>
      <c r="S24" s="149"/>
      <c r="T24" s="149"/>
      <c r="U24" s="149"/>
      <c r="V24" s="149"/>
      <c r="W24" s="149">
        <v>0</v>
      </c>
      <c r="X24" s="165"/>
    </row>
    <row r="25" spans="1:24" ht="21.75" customHeight="1">
      <c r="A25" s="159" t="s">
        <v>93</v>
      </c>
      <c r="B25" s="154"/>
      <c r="C25" s="149">
        <v>4700</v>
      </c>
      <c r="D25" s="149">
        <v>0</v>
      </c>
      <c r="E25" s="149"/>
      <c r="F25" s="149"/>
      <c r="G25" s="149">
        <v>0</v>
      </c>
      <c r="H25" s="156"/>
      <c r="I25" s="149">
        <v>0</v>
      </c>
      <c r="J25" s="149"/>
      <c r="K25" s="153"/>
      <c r="L25" s="149"/>
      <c r="M25" s="153"/>
      <c r="N25" s="149"/>
      <c r="O25" s="153"/>
      <c r="P25" s="149"/>
      <c r="Q25" s="149">
        <v>4500</v>
      </c>
      <c r="R25" s="149">
        <v>0</v>
      </c>
      <c r="S25" s="149"/>
      <c r="T25" s="149"/>
      <c r="U25" s="149"/>
      <c r="V25" s="149">
        <v>200</v>
      </c>
      <c r="W25" s="149">
        <v>0</v>
      </c>
      <c r="X25" s="165"/>
    </row>
    <row r="26" spans="1:24" s="126" customFormat="1" ht="21.75" customHeight="1">
      <c r="A26" s="150" t="s">
        <v>94</v>
      </c>
      <c r="B26" s="151">
        <f>B27</f>
        <v>25</v>
      </c>
      <c r="C26" s="152">
        <v>345.48</v>
      </c>
      <c r="D26" s="152">
        <v>189.06</v>
      </c>
      <c r="E26" s="152">
        <v>99.84</v>
      </c>
      <c r="F26" s="152">
        <v>56.52</v>
      </c>
      <c r="G26" s="152">
        <v>32.7</v>
      </c>
      <c r="H26" s="152">
        <v>8.32</v>
      </c>
      <c r="I26" s="152">
        <v>24.380000000000003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152.42000000000002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4</v>
      </c>
      <c r="X26" s="165"/>
    </row>
    <row r="27" spans="1:24" ht="21.75" customHeight="1">
      <c r="A27" s="150" t="s">
        <v>95</v>
      </c>
      <c r="B27" s="151">
        <v>25</v>
      </c>
      <c r="C27" s="149">
        <v>345.48</v>
      </c>
      <c r="D27" s="149">
        <v>189.06</v>
      </c>
      <c r="E27" s="153">
        <v>99.84</v>
      </c>
      <c r="F27" s="153">
        <v>56.52</v>
      </c>
      <c r="G27" s="149">
        <v>32.7</v>
      </c>
      <c r="H27" s="156">
        <v>8.32</v>
      </c>
      <c r="I27" s="149">
        <v>24.380000000000003</v>
      </c>
      <c r="J27" s="149"/>
      <c r="K27" s="153"/>
      <c r="L27" s="149"/>
      <c r="M27" s="153"/>
      <c r="N27" s="149"/>
      <c r="O27" s="153"/>
      <c r="P27" s="149"/>
      <c r="Q27" s="149">
        <v>152.42000000000002</v>
      </c>
      <c r="R27" s="149">
        <v>0</v>
      </c>
      <c r="S27" s="149"/>
      <c r="T27" s="149"/>
      <c r="U27" s="149"/>
      <c r="V27" s="149"/>
      <c r="W27" s="149">
        <v>4</v>
      </c>
      <c r="X27" s="165"/>
    </row>
    <row r="28" spans="1:24" s="126" customFormat="1" ht="21.75" customHeight="1">
      <c r="A28" s="150" t="s">
        <v>96</v>
      </c>
      <c r="B28" s="151">
        <f>B29</f>
        <v>17</v>
      </c>
      <c r="C28" s="152">
        <v>153.61</v>
      </c>
      <c r="D28" s="152">
        <v>115.15</v>
      </c>
      <c r="E28" s="152">
        <v>59.16</v>
      </c>
      <c r="F28" s="152">
        <v>28.44</v>
      </c>
      <c r="G28" s="152">
        <v>18.43</v>
      </c>
      <c r="H28" s="152">
        <v>4.93</v>
      </c>
      <c r="I28" s="152">
        <v>13.5</v>
      </c>
      <c r="J28" s="152">
        <v>9.12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38.459999999999994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  <c r="W28" s="152">
        <v>0</v>
      </c>
      <c r="X28" s="168"/>
    </row>
    <row r="29" spans="1:24" ht="21.75" customHeight="1">
      <c r="A29" s="150" t="s">
        <v>97</v>
      </c>
      <c r="B29" s="151">
        <v>17</v>
      </c>
      <c r="C29" s="149">
        <v>153.61</v>
      </c>
      <c r="D29" s="149">
        <v>115.15</v>
      </c>
      <c r="E29" s="153">
        <v>59.16</v>
      </c>
      <c r="F29" s="153">
        <v>28.44</v>
      </c>
      <c r="G29" s="149">
        <v>18.43</v>
      </c>
      <c r="H29" s="156">
        <v>4.93</v>
      </c>
      <c r="I29" s="149">
        <v>13.5</v>
      </c>
      <c r="J29" s="153">
        <v>9.12</v>
      </c>
      <c r="K29" s="153"/>
      <c r="L29" s="153"/>
      <c r="M29" s="153"/>
      <c r="N29" s="149"/>
      <c r="O29" s="153"/>
      <c r="P29" s="156"/>
      <c r="Q29" s="149">
        <v>38.459999999999994</v>
      </c>
      <c r="R29" s="149">
        <v>0</v>
      </c>
      <c r="S29" s="156"/>
      <c r="T29" s="156"/>
      <c r="U29" s="156"/>
      <c r="V29" s="156"/>
      <c r="W29" s="149">
        <v>0</v>
      </c>
      <c r="X29" s="168"/>
    </row>
    <row r="30" spans="1:24" s="126" customFormat="1" ht="21.75" customHeight="1">
      <c r="A30" s="150" t="s">
        <v>98</v>
      </c>
      <c r="B30" s="151">
        <f>B31+B32+B33</f>
        <v>107</v>
      </c>
      <c r="C30" s="152">
        <v>1686.89</v>
      </c>
      <c r="D30" s="152">
        <v>783</v>
      </c>
      <c r="E30" s="152">
        <v>404.28</v>
      </c>
      <c r="F30" s="152">
        <v>213.84</v>
      </c>
      <c r="G30" s="152">
        <v>137.64</v>
      </c>
      <c r="H30" s="152">
        <v>33.69</v>
      </c>
      <c r="I30" s="152">
        <v>103.94999999999999</v>
      </c>
      <c r="J30" s="152">
        <v>27.24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903.8900000000001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69"/>
    </row>
    <row r="31" spans="1:24" ht="21.75" customHeight="1">
      <c r="A31" s="150" t="s">
        <v>99</v>
      </c>
      <c r="B31" s="151">
        <v>87</v>
      </c>
      <c r="C31" s="149">
        <v>1217.25</v>
      </c>
      <c r="D31" s="149">
        <v>625.5600000000001</v>
      </c>
      <c r="E31" s="153">
        <v>320.04</v>
      </c>
      <c r="F31" s="153">
        <v>167.16</v>
      </c>
      <c r="G31" s="149">
        <v>111.11999999999999</v>
      </c>
      <c r="H31" s="156">
        <v>26.67</v>
      </c>
      <c r="I31" s="149">
        <v>84.44999999999999</v>
      </c>
      <c r="J31" s="153">
        <v>27.24</v>
      </c>
      <c r="K31" s="153"/>
      <c r="L31" s="149"/>
      <c r="M31" s="153"/>
      <c r="N31" s="149"/>
      <c r="O31" s="153"/>
      <c r="P31" s="149"/>
      <c r="Q31" s="149">
        <v>591.69</v>
      </c>
      <c r="R31" s="149">
        <v>0</v>
      </c>
      <c r="S31" s="149"/>
      <c r="T31" s="149"/>
      <c r="U31" s="149"/>
      <c r="V31" s="149"/>
      <c r="W31" s="149">
        <v>0</v>
      </c>
      <c r="X31" s="165"/>
    </row>
    <row r="32" spans="1:24" ht="21.75" customHeight="1">
      <c r="A32" s="150" t="s">
        <v>100</v>
      </c>
      <c r="B32" s="151">
        <v>20</v>
      </c>
      <c r="C32" s="149">
        <v>316.64</v>
      </c>
      <c r="D32" s="149">
        <v>157.44</v>
      </c>
      <c r="E32" s="153">
        <v>84.24</v>
      </c>
      <c r="F32" s="153">
        <v>46.68</v>
      </c>
      <c r="G32" s="149">
        <v>26.52</v>
      </c>
      <c r="H32" s="156">
        <v>7.02</v>
      </c>
      <c r="I32" s="149">
        <v>19.5</v>
      </c>
      <c r="J32" s="149"/>
      <c r="K32" s="153"/>
      <c r="L32" s="149"/>
      <c r="M32" s="153"/>
      <c r="N32" s="149"/>
      <c r="O32" s="153"/>
      <c r="P32" s="149"/>
      <c r="Q32" s="149">
        <v>159.2</v>
      </c>
      <c r="R32" s="149">
        <v>0</v>
      </c>
      <c r="S32" s="149"/>
      <c r="T32" s="149"/>
      <c r="U32" s="149"/>
      <c r="V32" s="149"/>
      <c r="W32" s="149">
        <v>0</v>
      </c>
      <c r="X32" s="165"/>
    </row>
    <row r="33" spans="1:24" ht="21.75" customHeight="1">
      <c r="A33" s="150" t="s">
        <v>101</v>
      </c>
      <c r="B33" s="151"/>
      <c r="C33" s="149">
        <v>153</v>
      </c>
      <c r="D33" s="149">
        <v>0</v>
      </c>
      <c r="E33" s="149"/>
      <c r="F33" s="149"/>
      <c r="G33" s="149">
        <v>0</v>
      </c>
      <c r="H33" s="156"/>
      <c r="I33" s="149">
        <v>0</v>
      </c>
      <c r="J33" s="149"/>
      <c r="K33" s="153"/>
      <c r="L33" s="149"/>
      <c r="M33" s="153"/>
      <c r="N33" s="149"/>
      <c r="O33" s="153"/>
      <c r="P33" s="149"/>
      <c r="Q33" s="149">
        <v>153</v>
      </c>
      <c r="R33" s="149">
        <v>0</v>
      </c>
      <c r="S33" s="149"/>
      <c r="T33" s="149"/>
      <c r="U33" s="149"/>
      <c r="V33" s="149"/>
      <c r="W33" s="149">
        <v>0</v>
      </c>
      <c r="X33" s="165"/>
    </row>
    <row r="34" spans="1:24" s="126" customFormat="1" ht="21.75" customHeight="1">
      <c r="A34" s="150" t="s">
        <v>102</v>
      </c>
      <c r="B34" s="151">
        <f>B35+B36</f>
        <v>45</v>
      </c>
      <c r="C34" s="152">
        <v>736.95</v>
      </c>
      <c r="D34" s="152">
        <v>290.81</v>
      </c>
      <c r="E34" s="152">
        <v>151.07999999999998</v>
      </c>
      <c r="F34" s="152">
        <v>73.80000000000001</v>
      </c>
      <c r="G34" s="152">
        <v>47.09</v>
      </c>
      <c r="H34" s="152">
        <v>12.59</v>
      </c>
      <c r="I34" s="152">
        <v>34.5</v>
      </c>
      <c r="J34" s="152">
        <v>18.84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2">
        <v>446.14</v>
      </c>
      <c r="R34" s="152">
        <v>0</v>
      </c>
      <c r="S34" s="152">
        <v>0</v>
      </c>
      <c r="T34" s="152">
        <v>0</v>
      </c>
      <c r="U34" s="152">
        <v>0</v>
      </c>
      <c r="V34" s="152">
        <v>0</v>
      </c>
      <c r="W34" s="152">
        <v>0</v>
      </c>
      <c r="X34" s="169"/>
    </row>
    <row r="35" spans="1:24" ht="21.75" customHeight="1">
      <c r="A35" s="150" t="s">
        <v>103</v>
      </c>
      <c r="B35" s="151">
        <v>45</v>
      </c>
      <c r="C35" s="149">
        <v>436.95</v>
      </c>
      <c r="D35" s="149">
        <v>290.81</v>
      </c>
      <c r="E35" s="153">
        <v>151.07999999999998</v>
      </c>
      <c r="F35" s="153">
        <v>73.80000000000001</v>
      </c>
      <c r="G35" s="149">
        <v>47.09</v>
      </c>
      <c r="H35" s="156">
        <v>12.59</v>
      </c>
      <c r="I35" s="149">
        <v>34.5</v>
      </c>
      <c r="J35" s="153">
        <v>18.84</v>
      </c>
      <c r="K35" s="153"/>
      <c r="L35" s="149"/>
      <c r="M35" s="153"/>
      <c r="N35" s="149"/>
      <c r="O35" s="153"/>
      <c r="P35" s="149"/>
      <c r="Q35" s="149">
        <v>146.14</v>
      </c>
      <c r="R35" s="149">
        <v>0</v>
      </c>
      <c r="S35" s="149"/>
      <c r="T35" s="149"/>
      <c r="U35" s="149"/>
      <c r="V35" s="149"/>
      <c r="W35" s="149">
        <v>0</v>
      </c>
      <c r="X35" s="165"/>
    </row>
    <row r="36" spans="1:24" ht="21.75" customHeight="1">
      <c r="A36" s="150" t="s">
        <v>104</v>
      </c>
      <c r="B36" s="151"/>
      <c r="C36" s="149">
        <v>300</v>
      </c>
      <c r="D36" s="149">
        <v>0</v>
      </c>
      <c r="E36" s="149"/>
      <c r="F36" s="149"/>
      <c r="G36" s="149">
        <v>0</v>
      </c>
      <c r="H36" s="156"/>
      <c r="I36" s="149">
        <v>0</v>
      </c>
      <c r="J36" s="149"/>
      <c r="K36" s="153"/>
      <c r="L36" s="149"/>
      <c r="M36" s="153"/>
      <c r="N36" s="149"/>
      <c r="O36" s="153"/>
      <c r="P36" s="149"/>
      <c r="Q36" s="149">
        <v>300</v>
      </c>
      <c r="R36" s="149">
        <v>0</v>
      </c>
      <c r="S36" s="149"/>
      <c r="T36" s="149"/>
      <c r="U36" s="149"/>
      <c r="V36" s="149"/>
      <c r="W36" s="149">
        <v>0</v>
      </c>
      <c r="X36" s="165"/>
    </row>
    <row r="37" spans="1:24" s="126" customFormat="1" ht="21.75" customHeight="1">
      <c r="A37" s="150" t="s">
        <v>105</v>
      </c>
      <c r="B37" s="151"/>
      <c r="C37" s="149">
        <v>0</v>
      </c>
      <c r="D37" s="149">
        <v>0</v>
      </c>
      <c r="E37" s="149"/>
      <c r="F37" s="149"/>
      <c r="G37" s="149">
        <v>0</v>
      </c>
      <c r="H37" s="156"/>
      <c r="I37" s="149"/>
      <c r="J37" s="149"/>
      <c r="K37" s="153"/>
      <c r="L37" s="149"/>
      <c r="M37" s="153"/>
      <c r="N37" s="149"/>
      <c r="O37" s="153"/>
      <c r="P37" s="149"/>
      <c r="Q37" s="149">
        <v>0</v>
      </c>
      <c r="R37" s="149">
        <v>0</v>
      </c>
      <c r="S37" s="149"/>
      <c r="T37" s="149"/>
      <c r="U37" s="149"/>
      <c r="V37" s="149"/>
      <c r="W37" s="149">
        <v>0</v>
      </c>
      <c r="X37" s="165"/>
    </row>
    <row r="38" spans="1:24" s="126" customFormat="1" ht="21.75" customHeight="1">
      <c r="A38" s="150" t="s">
        <v>106</v>
      </c>
      <c r="B38" s="151"/>
      <c r="C38" s="149">
        <v>210</v>
      </c>
      <c r="D38" s="149">
        <v>0</v>
      </c>
      <c r="E38" s="153"/>
      <c r="F38" s="153"/>
      <c r="G38" s="149">
        <v>0</v>
      </c>
      <c r="H38" s="156"/>
      <c r="I38" s="149"/>
      <c r="J38" s="153"/>
      <c r="K38" s="153"/>
      <c r="L38" s="149"/>
      <c r="M38" s="153"/>
      <c r="N38" s="149"/>
      <c r="O38" s="153"/>
      <c r="P38" s="149"/>
      <c r="Q38" s="149">
        <v>120</v>
      </c>
      <c r="R38" s="149">
        <v>0</v>
      </c>
      <c r="S38" s="149"/>
      <c r="T38" s="149"/>
      <c r="U38" s="149"/>
      <c r="V38" s="149"/>
      <c r="W38" s="149">
        <v>90</v>
      </c>
      <c r="X38" s="165"/>
    </row>
    <row r="39" spans="1:24" s="126" customFormat="1" ht="21.75" customHeight="1">
      <c r="A39" s="150" t="s">
        <v>107</v>
      </c>
      <c r="B39" s="154">
        <f>B40</f>
        <v>5</v>
      </c>
      <c r="C39" s="155">
        <v>47.87</v>
      </c>
      <c r="D39" s="155">
        <v>35.89</v>
      </c>
      <c r="E39" s="155">
        <v>18.6</v>
      </c>
      <c r="F39" s="155">
        <v>10.92</v>
      </c>
      <c r="G39" s="155">
        <v>6.05</v>
      </c>
      <c r="H39" s="155">
        <v>1.55</v>
      </c>
      <c r="I39" s="155">
        <v>4.5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0.32</v>
      </c>
      <c r="Q39" s="155">
        <v>11.98</v>
      </c>
      <c r="R39" s="155">
        <v>0</v>
      </c>
      <c r="S39" s="155">
        <v>0</v>
      </c>
      <c r="T39" s="155">
        <v>0</v>
      </c>
      <c r="U39" s="155">
        <v>0</v>
      </c>
      <c r="V39" s="155">
        <v>0</v>
      </c>
      <c r="W39" s="155">
        <v>0</v>
      </c>
      <c r="X39" s="154"/>
    </row>
    <row r="40" spans="1:24" ht="21.75" customHeight="1">
      <c r="A40" s="150" t="s">
        <v>108</v>
      </c>
      <c r="B40" s="154">
        <v>5</v>
      </c>
      <c r="C40" s="149">
        <v>47.87</v>
      </c>
      <c r="D40" s="149">
        <v>35.89</v>
      </c>
      <c r="E40" s="153">
        <v>18.6</v>
      </c>
      <c r="F40" s="153">
        <v>10.92</v>
      </c>
      <c r="G40" s="149">
        <v>6.05</v>
      </c>
      <c r="H40" s="156">
        <v>1.55</v>
      </c>
      <c r="I40" s="149">
        <v>4.5</v>
      </c>
      <c r="J40" s="153"/>
      <c r="K40" s="153"/>
      <c r="L40" s="149"/>
      <c r="M40" s="153"/>
      <c r="N40" s="149"/>
      <c r="O40" s="153"/>
      <c r="P40" s="149">
        <v>0.32</v>
      </c>
      <c r="Q40" s="149">
        <v>11.98</v>
      </c>
      <c r="R40" s="149">
        <v>0</v>
      </c>
      <c r="S40" s="149"/>
      <c r="T40" s="149"/>
      <c r="U40" s="149"/>
      <c r="V40" s="149"/>
      <c r="W40" s="149">
        <v>0</v>
      </c>
      <c r="X40" s="165"/>
    </row>
    <row r="41" spans="1:24" s="126" customFormat="1" ht="21.75" customHeight="1">
      <c r="A41" s="150" t="s">
        <v>109</v>
      </c>
      <c r="B41" s="151">
        <f>B42</f>
        <v>9</v>
      </c>
      <c r="C41" s="152">
        <v>83.11</v>
      </c>
      <c r="D41" s="152">
        <v>65.81</v>
      </c>
      <c r="E41" s="152">
        <v>34.44</v>
      </c>
      <c r="F41" s="152">
        <v>21</v>
      </c>
      <c r="G41" s="152">
        <v>10.37</v>
      </c>
      <c r="H41" s="152">
        <v>2.87</v>
      </c>
      <c r="I41" s="152">
        <v>7.5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17.3</v>
      </c>
      <c r="R41" s="152">
        <v>0</v>
      </c>
      <c r="S41" s="152">
        <v>0</v>
      </c>
      <c r="T41" s="152">
        <v>0</v>
      </c>
      <c r="U41" s="152">
        <v>0</v>
      </c>
      <c r="V41" s="152">
        <v>0</v>
      </c>
      <c r="W41" s="152">
        <v>0</v>
      </c>
      <c r="X41" s="165"/>
    </row>
    <row r="42" spans="1:24" ht="21.75" customHeight="1">
      <c r="A42" s="150" t="s">
        <v>110</v>
      </c>
      <c r="B42" s="151">
        <v>9</v>
      </c>
      <c r="C42" s="149">
        <v>83.11</v>
      </c>
      <c r="D42" s="149">
        <v>65.81</v>
      </c>
      <c r="E42" s="153">
        <v>34.44</v>
      </c>
      <c r="F42" s="153">
        <v>21</v>
      </c>
      <c r="G42" s="149">
        <v>10.37</v>
      </c>
      <c r="H42" s="156">
        <v>2.87</v>
      </c>
      <c r="I42" s="149">
        <v>7.5</v>
      </c>
      <c r="J42" s="149"/>
      <c r="K42" s="153"/>
      <c r="L42" s="149"/>
      <c r="M42" s="153"/>
      <c r="N42" s="149"/>
      <c r="O42" s="153"/>
      <c r="P42" s="149"/>
      <c r="Q42" s="149">
        <v>17.3</v>
      </c>
      <c r="R42" s="149">
        <v>0</v>
      </c>
      <c r="S42" s="149"/>
      <c r="T42" s="149"/>
      <c r="U42" s="149"/>
      <c r="V42" s="149"/>
      <c r="W42" s="149">
        <v>0</v>
      </c>
      <c r="X42" s="165"/>
    </row>
    <row r="43" spans="1:24" s="126" customFormat="1" ht="21.75" customHeight="1">
      <c r="A43" s="150" t="s">
        <v>111</v>
      </c>
      <c r="B43" s="151">
        <f>SUM(B44:B48)</f>
        <v>19</v>
      </c>
      <c r="C43" s="152">
        <v>203.48</v>
      </c>
      <c r="D43" s="152">
        <v>72.85000000000001</v>
      </c>
      <c r="E43" s="152">
        <v>31.680000000000003</v>
      </c>
      <c r="F43" s="152">
        <v>20.28</v>
      </c>
      <c r="G43" s="152">
        <v>10.89</v>
      </c>
      <c r="H43" s="152">
        <v>2.64</v>
      </c>
      <c r="I43" s="152">
        <v>8.25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10</v>
      </c>
      <c r="Q43" s="152">
        <v>130.63</v>
      </c>
      <c r="R43" s="152">
        <v>0</v>
      </c>
      <c r="S43" s="152">
        <v>0</v>
      </c>
      <c r="T43" s="152">
        <v>0</v>
      </c>
      <c r="U43" s="152">
        <v>0</v>
      </c>
      <c r="V43" s="152">
        <v>0</v>
      </c>
      <c r="W43" s="152">
        <v>0</v>
      </c>
      <c r="X43" s="152">
        <v>0</v>
      </c>
    </row>
    <row r="44" spans="1:24" ht="21.75" customHeight="1">
      <c r="A44" s="150" t="s">
        <v>112</v>
      </c>
      <c r="B44" s="151">
        <v>4</v>
      </c>
      <c r="C44" s="149">
        <v>37.900000000000006</v>
      </c>
      <c r="D44" s="149">
        <v>27.31</v>
      </c>
      <c r="E44" s="153">
        <v>13.440000000000001</v>
      </c>
      <c r="F44" s="153">
        <v>9</v>
      </c>
      <c r="G44" s="149">
        <v>4.87</v>
      </c>
      <c r="H44" s="156">
        <v>1.12</v>
      </c>
      <c r="I44" s="149">
        <v>3.75</v>
      </c>
      <c r="J44" s="149"/>
      <c r="K44" s="153"/>
      <c r="L44" s="153"/>
      <c r="M44" s="153"/>
      <c r="N44" s="149"/>
      <c r="O44" s="153"/>
      <c r="P44" s="149"/>
      <c r="Q44" s="149">
        <v>10.59</v>
      </c>
      <c r="R44" s="149">
        <v>0</v>
      </c>
      <c r="S44" s="149"/>
      <c r="T44" s="149"/>
      <c r="U44" s="149"/>
      <c r="V44" s="149"/>
      <c r="W44" s="149">
        <v>0</v>
      </c>
      <c r="X44" s="165"/>
    </row>
    <row r="45" spans="1:24" ht="21.75" customHeight="1">
      <c r="A45" s="150" t="s">
        <v>113</v>
      </c>
      <c r="B45" s="151">
        <v>5</v>
      </c>
      <c r="C45" s="149">
        <v>52.2</v>
      </c>
      <c r="D45" s="149">
        <v>35.540000000000006</v>
      </c>
      <c r="E45" s="153">
        <v>18.240000000000002</v>
      </c>
      <c r="F45" s="153">
        <v>11.28</v>
      </c>
      <c r="G45" s="149">
        <v>6.02</v>
      </c>
      <c r="H45" s="156">
        <v>1.52</v>
      </c>
      <c r="I45" s="149">
        <v>4.5</v>
      </c>
      <c r="J45" s="149"/>
      <c r="K45" s="153"/>
      <c r="L45" s="153"/>
      <c r="M45" s="153"/>
      <c r="N45" s="149"/>
      <c r="O45" s="153"/>
      <c r="P45" s="149"/>
      <c r="Q45" s="149">
        <v>16.66</v>
      </c>
      <c r="R45" s="149">
        <v>0</v>
      </c>
      <c r="S45" s="149"/>
      <c r="T45" s="149"/>
      <c r="U45" s="149"/>
      <c r="V45" s="149"/>
      <c r="W45" s="149">
        <v>0</v>
      </c>
      <c r="X45" s="165"/>
    </row>
    <row r="46" spans="1:24" ht="21.75" customHeight="1">
      <c r="A46" s="150" t="s">
        <v>114</v>
      </c>
      <c r="B46" s="151"/>
      <c r="C46" s="149">
        <v>10</v>
      </c>
      <c r="D46" s="149">
        <v>0</v>
      </c>
      <c r="E46" s="153"/>
      <c r="F46" s="153"/>
      <c r="G46" s="149">
        <v>0</v>
      </c>
      <c r="H46" s="156"/>
      <c r="I46" s="149"/>
      <c r="J46" s="149"/>
      <c r="K46" s="153"/>
      <c r="L46" s="153"/>
      <c r="M46" s="153"/>
      <c r="N46" s="149"/>
      <c r="O46" s="153"/>
      <c r="P46" s="149"/>
      <c r="Q46" s="149">
        <v>10</v>
      </c>
      <c r="R46" s="149">
        <v>0</v>
      </c>
      <c r="S46" s="149"/>
      <c r="T46" s="149"/>
      <c r="U46" s="149"/>
      <c r="V46" s="149"/>
      <c r="W46" s="149">
        <v>0</v>
      </c>
      <c r="X46" s="165"/>
    </row>
    <row r="47" spans="1:24" ht="21.75" customHeight="1">
      <c r="A47" s="150" t="s">
        <v>115</v>
      </c>
      <c r="B47" s="151"/>
      <c r="C47" s="149">
        <v>8</v>
      </c>
      <c r="D47" s="149">
        <v>0</v>
      </c>
      <c r="E47" s="153"/>
      <c r="F47" s="153"/>
      <c r="G47" s="149">
        <v>0</v>
      </c>
      <c r="H47" s="156"/>
      <c r="I47" s="149"/>
      <c r="J47" s="149"/>
      <c r="K47" s="153"/>
      <c r="L47" s="153"/>
      <c r="M47" s="153"/>
      <c r="N47" s="149"/>
      <c r="O47" s="153"/>
      <c r="P47" s="149"/>
      <c r="Q47" s="149">
        <v>8</v>
      </c>
      <c r="R47" s="149">
        <v>0</v>
      </c>
      <c r="S47" s="149"/>
      <c r="T47" s="149"/>
      <c r="U47" s="149"/>
      <c r="V47" s="149"/>
      <c r="W47" s="149">
        <v>0</v>
      </c>
      <c r="X47" s="165"/>
    </row>
    <row r="48" spans="1:24" ht="21.75" customHeight="1">
      <c r="A48" s="150" t="s">
        <v>116</v>
      </c>
      <c r="B48" s="151">
        <v>10</v>
      </c>
      <c r="C48" s="149">
        <v>95.38</v>
      </c>
      <c r="D48" s="149">
        <v>10</v>
      </c>
      <c r="E48" s="149"/>
      <c r="F48" s="149"/>
      <c r="G48" s="149">
        <v>0</v>
      </c>
      <c r="H48" s="156"/>
      <c r="I48" s="149"/>
      <c r="J48" s="149"/>
      <c r="K48" s="153"/>
      <c r="L48" s="149"/>
      <c r="M48" s="153"/>
      <c r="N48" s="149"/>
      <c r="O48" s="153"/>
      <c r="P48" s="149">
        <v>10</v>
      </c>
      <c r="Q48" s="149">
        <v>85.38</v>
      </c>
      <c r="R48" s="149">
        <v>0</v>
      </c>
      <c r="S48" s="149"/>
      <c r="T48" s="149"/>
      <c r="U48" s="149"/>
      <c r="V48" s="149"/>
      <c r="W48" s="149">
        <v>0</v>
      </c>
      <c r="X48" s="165"/>
    </row>
    <row r="49" spans="1:24" s="126" customFormat="1" ht="21.75" customHeight="1">
      <c r="A49" s="150" t="s">
        <v>117</v>
      </c>
      <c r="B49" s="160">
        <f>B50+B51</f>
        <v>48</v>
      </c>
      <c r="C49" s="156">
        <v>847.53</v>
      </c>
      <c r="D49" s="156">
        <v>345.94</v>
      </c>
      <c r="E49" s="156">
        <v>185.16</v>
      </c>
      <c r="F49" s="156">
        <v>91.44</v>
      </c>
      <c r="G49" s="156">
        <v>51.82</v>
      </c>
      <c r="H49" s="156">
        <v>15.43</v>
      </c>
      <c r="I49" s="156">
        <v>36.39</v>
      </c>
      <c r="J49" s="156">
        <v>17.52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501.59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69"/>
    </row>
    <row r="50" spans="1:24" ht="21.75" customHeight="1">
      <c r="A50" s="150" t="s">
        <v>118</v>
      </c>
      <c r="B50" s="151">
        <v>48</v>
      </c>
      <c r="C50" s="149">
        <v>596.78</v>
      </c>
      <c r="D50" s="149">
        <v>345.94</v>
      </c>
      <c r="E50" s="149">
        <v>185.16</v>
      </c>
      <c r="F50" s="149">
        <v>91.44</v>
      </c>
      <c r="G50" s="149">
        <v>51.82</v>
      </c>
      <c r="H50" s="149">
        <v>15.43</v>
      </c>
      <c r="I50" s="149">
        <v>36.39</v>
      </c>
      <c r="J50" s="149">
        <v>17.52</v>
      </c>
      <c r="K50" s="153"/>
      <c r="L50" s="149"/>
      <c r="M50" s="153"/>
      <c r="N50" s="149"/>
      <c r="O50" s="153"/>
      <c r="P50" s="149"/>
      <c r="Q50" s="149">
        <v>250.83999999999997</v>
      </c>
      <c r="R50" s="149">
        <v>0</v>
      </c>
      <c r="S50" s="149"/>
      <c r="T50" s="149"/>
      <c r="U50" s="149"/>
      <c r="V50" s="149"/>
      <c r="W50" s="149">
        <v>0</v>
      </c>
      <c r="X50" s="165"/>
    </row>
    <row r="51" spans="1:24" ht="21.75" customHeight="1">
      <c r="A51" s="150" t="s">
        <v>119</v>
      </c>
      <c r="B51" s="151"/>
      <c r="C51" s="149">
        <v>250.75</v>
      </c>
      <c r="D51" s="149">
        <v>0</v>
      </c>
      <c r="E51" s="149"/>
      <c r="F51" s="149"/>
      <c r="G51" s="149">
        <v>0</v>
      </c>
      <c r="H51" s="149"/>
      <c r="I51" s="149">
        <v>0</v>
      </c>
      <c r="J51" s="149"/>
      <c r="K51" s="153"/>
      <c r="L51" s="149"/>
      <c r="M51" s="153"/>
      <c r="N51" s="149"/>
      <c r="O51" s="153"/>
      <c r="P51" s="149"/>
      <c r="Q51" s="149">
        <v>250.75</v>
      </c>
      <c r="R51" s="149">
        <v>0</v>
      </c>
      <c r="S51" s="149"/>
      <c r="T51" s="149"/>
      <c r="U51" s="149"/>
      <c r="V51" s="149"/>
      <c r="W51" s="149">
        <v>0</v>
      </c>
      <c r="X51" s="165"/>
    </row>
    <row r="52" spans="1:24" s="94" customFormat="1" ht="21.75" customHeight="1">
      <c r="A52" s="150" t="s">
        <v>120</v>
      </c>
      <c r="B52" s="151">
        <f aca="true" t="shared" si="1" ref="B52:B56">B53</f>
        <v>32</v>
      </c>
      <c r="C52" s="152">
        <v>326.05</v>
      </c>
      <c r="D52" s="152">
        <v>225.14</v>
      </c>
      <c r="E52" s="152">
        <v>116.52000000000001</v>
      </c>
      <c r="F52" s="152">
        <v>73.56</v>
      </c>
      <c r="G52" s="152">
        <v>35.06</v>
      </c>
      <c r="H52" s="152">
        <v>9.71</v>
      </c>
      <c r="I52" s="152">
        <v>25.35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>
        <v>0</v>
      </c>
      <c r="P52" s="152">
        <v>0</v>
      </c>
      <c r="Q52" s="152">
        <v>100.91</v>
      </c>
      <c r="R52" s="152">
        <v>0</v>
      </c>
      <c r="S52" s="152">
        <v>0</v>
      </c>
      <c r="T52" s="152">
        <v>0</v>
      </c>
      <c r="U52" s="152">
        <v>0</v>
      </c>
      <c r="V52" s="152">
        <v>0</v>
      </c>
      <c r="W52" s="152">
        <v>0</v>
      </c>
      <c r="X52" s="165"/>
    </row>
    <row r="53" spans="1:24" s="125" customFormat="1" ht="21.75" customHeight="1">
      <c r="A53" s="150" t="s">
        <v>121</v>
      </c>
      <c r="B53" s="151">
        <v>32</v>
      </c>
      <c r="C53" s="149">
        <v>326.05</v>
      </c>
      <c r="D53" s="149">
        <v>225.14</v>
      </c>
      <c r="E53" s="153">
        <v>116.52000000000001</v>
      </c>
      <c r="F53" s="153">
        <v>73.56</v>
      </c>
      <c r="G53" s="149">
        <v>35.06</v>
      </c>
      <c r="H53" s="149">
        <v>9.71</v>
      </c>
      <c r="I53" s="149">
        <v>25.35</v>
      </c>
      <c r="J53" s="149"/>
      <c r="K53" s="153"/>
      <c r="L53" s="149"/>
      <c r="M53" s="153"/>
      <c r="N53" s="149"/>
      <c r="O53" s="153"/>
      <c r="P53" s="149"/>
      <c r="Q53" s="149">
        <v>100.91</v>
      </c>
      <c r="R53" s="149">
        <v>0</v>
      </c>
      <c r="S53" s="149"/>
      <c r="T53" s="149"/>
      <c r="U53" s="149"/>
      <c r="V53" s="149"/>
      <c r="W53" s="149">
        <v>0</v>
      </c>
      <c r="X53" s="165"/>
    </row>
    <row r="54" spans="1:24" s="126" customFormat="1" ht="21.75" customHeight="1">
      <c r="A54" s="150" t="s">
        <v>122</v>
      </c>
      <c r="B54" s="151">
        <f t="shared" si="1"/>
        <v>17</v>
      </c>
      <c r="C54" s="152">
        <v>314.95</v>
      </c>
      <c r="D54" s="152">
        <v>122</v>
      </c>
      <c r="E54" s="152">
        <v>63.96</v>
      </c>
      <c r="F54" s="152">
        <v>38.88</v>
      </c>
      <c r="G54" s="152">
        <v>19.159999999999997</v>
      </c>
      <c r="H54" s="152">
        <v>5.33</v>
      </c>
      <c r="I54" s="152">
        <v>13.829999999999998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192.95</v>
      </c>
      <c r="R54" s="152">
        <v>0</v>
      </c>
      <c r="S54" s="152">
        <v>0</v>
      </c>
      <c r="T54" s="152">
        <v>0</v>
      </c>
      <c r="U54" s="152">
        <v>0</v>
      </c>
      <c r="V54" s="152">
        <v>0</v>
      </c>
      <c r="W54" s="152">
        <v>0</v>
      </c>
      <c r="X54" s="165"/>
    </row>
    <row r="55" spans="1:24" ht="21.75" customHeight="1">
      <c r="A55" s="150" t="s">
        <v>123</v>
      </c>
      <c r="B55" s="151">
        <v>17</v>
      </c>
      <c r="C55" s="149">
        <v>314.95</v>
      </c>
      <c r="D55" s="149">
        <v>122</v>
      </c>
      <c r="E55" s="153">
        <v>63.96</v>
      </c>
      <c r="F55" s="153">
        <v>38.88</v>
      </c>
      <c r="G55" s="149">
        <v>19.159999999999997</v>
      </c>
      <c r="H55" s="149">
        <v>5.33</v>
      </c>
      <c r="I55" s="149">
        <v>13.829999999999998</v>
      </c>
      <c r="J55" s="153"/>
      <c r="K55" s="153"/>
      <c r="L55" s="149"/>
      <c r="M55" s="153"/>
      <c r="N55" s="149"/>
      <c r="O55" s="153"/>
      <c r="P55" s="153"/>
      <c r="Q55" s="149">
        <v>192.95</v>
      </c>
      <c r="R55" s="149">
        <v>0</v>
      </c>
      <c r="S55" s="149"/>
      <c r="T55" s="149"/>
      <c r="U55" s="149"/>
      <c r="V55" s="149"/>
      <c r="W55" s="149">
        <v>0</v>
      </c>
      <c r="X55" s="165"/>
    </row>
    <row r="56" spans="1:24" s="126" customFormat="1" ht="21.75" customHeight="1">
      <c r="A56" s="150" t="s">
        <v>124</v>
      </c>
      <c r="B56" s="154">
        <f t="shared" si="1"/>
        <v>19</v>
      </c>
      <c r="C56" s="155">
        <v>282.94</v>
      </c>
      <c r="D56" s="155">
        <v>147.59</v>
      </c>
      <c r="E56" s="155">
        <v>78.72</v>
      </c>
      <c r="F56" s="155">
        <v>40.56</v>
      </c>
      <c r="G56" s="155">
        <v>21.95</v>
      </c>
      <c r="H56" s="155">
        <v>6.56</v>
      </c>
      <c r="I56" s="155">
        <v>15.39</v>
      </c>
      <c r="J56" s="155">
        <v>6.36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123.55</v>
      </c>
      <c r="R56" s="155">
        <v>11.8</v>
      </c>
      <c r="S56" s="155">
        <v>0</v>
      </c>
      <c r="T56" s="155">
        <v>0</v>
      </c>
      <c r="U56" s="155">
        <v>0</v>
      </c>
      <c r="V56" s="155">
        <v>0</v>
      </c>
      <c r="W56" s="155">
        <v>0</v>
      </c>
      <c r="X56" s="165"/>
    </row>
    <row r="57" spans="1:24" ht="21.75" customHeight="1">
      <c r="A57" s="150" t="s">
        <v>125</v>
      </c>
      <c r="B57" s="154">
        <v>19</v>
      </c>
      <c r="C57" s="149">
        <v>282.94</v>
      </c>
      <c r="D57" s="149">
        <v>147.59</v>
      </c>
      <c r="E57" s="153">
        <v>78.72</v>
      </c>
      <c r="F57" s="153">
        <v>40.56</v>
      </c>
      <c r="G57" s="149">
        <v>21.95</v>
      </c>
      <c r="H57" s="149">
        <v>6.56</v>
      </c>
      <c r="I57" s="149">
        <v>15.39</v>
      </c>
      <c r="J57" s="153">
        <v>6.36</v>
      </c>
      <c r="K57" s="153"/>
      <c r="L57" s="149"/>
      <c r="M57" s="153"/>
      <c r="N57" s="149"/>
      <c r="O57" s="153"/>
      <c r="P57" s="153"/>
      <c r="Q57" s="149">
        <v>123.55</v>
      </c>
      <c r="R57" s="149">
        <v>11.8</v>
      </c>
      <c r="S57" s="149"/>
      <c r="T57" s="149"/>
      <c r="U57" s="149"/>
      <c r="V57" s="149"/>
      <c r="W57" s="149">
        <v>0</v>
      </c>
      <c r="X57" s="165"/>
    </row>
    <row r="58" spans="1:24" s="126" customFormat="1" ht="21.75" customHeight="1">
      <c r="A58" s="150" t="s">
        <v>126</v>
      </c>
      <c r="B58" s="160">
        <f>B59+B60</f>
        <v>38</v>
      </c>
      <c r="C58" s="156">
        <v>835.82</v>
      </c>
      <c r="D58" s="156">
        <v>444.47</v>
      </c>
      <c r="E58" s="156">
        <v>171.72</v>
      </c>
      <c r="F58" s="156">
        <v>86.63999999999999</v>
      </c>
      <c r="G58" s="156">
        <v>48.51</v>
      </c>
      <c r="H58" s="156">
        <v>14.31</v>
      </c>
      <c r="I58" s="156">
        <v>34.2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137.6</v>
      </c>
      <c r="Q58" s="156">
        <v>329.42</v>
      </c>
      <c r="R58" s="156">
        <v>34.46</v>
      </c>
      <c r="S58" s="156">
        <v>0</v>
      </c>
      <c r="T58" s="156">
        <v>27.47</v>
      </c>
      <c r="U58" s="156">
        <v>0</v>
      </c>
      <c r="V58" s="156">
        <v>0</v>
      </c>
      <c r="W58" s="156">
        <v>0</v>
      </c>
      <c r="X58" s="169"/>
    </row>
    <row r="59" spans="1:24" ht="21.75" customHeight="1">
      <c r="A59" s="150" t="s">
        <v>127</v>
      </c>
      <c r="B59" s="151">
        <v>27</v>
      </c>
      <c r="C59" s="149">
        <v>690.23</v>
      </c>
      <c r="D59" s="149">
        <v>370.6</v>
      </c>
      <c r="E59" s="153">
        <v>134.88</v>
      </c>
      <c r="F59" s="153">
        <v>61.67999999999999</v>
      </c>
      <c r="G59" s="149">
        <v>36.44</v>
      </c>
      <c r="H59" s="149">
        <v>11.24</v>
      </c>
      <c r="I59" s="149">
        <v>25.2</v>
      </c>
      <c r="J59" s="153"/>
      <c r="K59" s="153"/>
      <c r="L59" s="153"/>
      <c r="M59" s="153"/>
      <c r="N59" s="149"/>
      <c r="O59" s="153"/>
      <c r="P59" s="161">
        <v>137.6</v>
      </c>
      <c r="Q59" s="149">
        <v>292.16</v>
      </c>
      <c r="R59" s="149">
        <v>0</v>
      </c>
      <c r="S59" s="149"/>
      <c r="T59" s="149">
        <v>27.47</v>
      </c>
      <c r="U59" s="149"/>
      <c r="V59" s="149"/>
      <c r="W59" s="149">
        <v>0</v>
      </c>
      <c r="X59" s="165"/>
    </row>
    <row r="60" spans="1:24" ht="21.75" customHeight="1">
      <c r="A60" s="150" t="s">
        <v>128</v>
      </c>
      <c r="B60" s="151">
        <v>11</v>
      </c>
      <c r="C60" s="149">
        <v>145.59</v>
      </c>
      <c r="D60" s="149">
        <v>73.87</v>
      </c>
      <c r="E60" s="153">
        <v>36.839999999999996</v>
      </c>
      <c r="F60" s="153">
        <v>24.96</v>
      </c>
      <c r="G60" s="149">
        <v>12.07</v>
      </c>
      <c r="H60" s="149">
        <v>3.07</v>
      </c>
      <c r="I60" s="149">
        <v>9</v>
      </c>
      <c r="J60" s="149"/>
      <c r="K60" s="153"/>
      <c r="L60" s="153"/>
      <c r="M60" s="153"/>
      <c r="N60" s="149"/>
      <c r="O60" s="153"/>
      <c r="P60" s="149"/>
      <c r="Q60" s="149">
        <v>37.260000000000005</v>
      </c>
      <c r="R60" s="149">
        <v>34.46</v>
      </c>
      <c r="S60" s="149"/>
      <c r="T60" s="149"/>
      <c r="U60" s="149"/>
      <c r="V60" s="149"/>
      <c r="W60" s="149">
        <v>0</v>
      </c>
      <c r="X60" s="165"/>
    </row>
    <row r="61" spans="1:24" s="126" customFormat="1" ht="21.75" customHeight="1">
      <c r="A61" s="150" t="s">
        <v>129</v>
      </c>
      <c r="B61" s="151">
        <f>B62+B63</f>
        <v>186</v>
      </c>
      <c r="C61" s="152">
        <v>2521.44</v>
      </c>
      <c r="D61" s="152">
        <v>1318.7800000000002</v>
      </c>
      <c r="E61" s="152">
        <v>674.1600000000001</v>
      </c>
      <c r="F61" s="152">
        <v>218.07</v>
      </c>
      <c r="G61" s="152">
        <v>209.35</v>
      </c>
      <c r="H61" s="152">
        <v>56.18</v>
      </c>
      <c r="I61" s="152">
        <v>153.17000000000002</v>
      </c>
      <c r="J61" s="152">
        <v>217.2</v>
      </c>
      <c r="K61" s="152">
        <v>0</v>
      </c>
      <c r="L61" s="152">
        <v>0</v>
      </c>
      <c r="M61" s="152">
        <v>0</v>
      </c>
      <c r="N61" s="152">
        <v>0</v>
      </c>
      <c r="O61" s="152">
        <v>0</v>
      </c>
      <c r="P61" s="152">
        <v>0</v>
      </c>
      <c r="Q61" s="152">
        <v>1037.6599999999999</v>
      </c>
      <c r="R61" s="152">
        <v>0</v>
      </c>
      <c r="S61" s="152">
        <v>0</v>
      </c>
      <c r="T61" s="152">
        <v>35</v>
      </c>
      <c r="U61" s="152">
        <v>0</v>
      </c>
      <c r="V61" s="152">
        <v>0</v>
      </c>
      <c r="W61" s="152">
        <v>130</v>
      </c>
      <c r="X61" s="165"/>
    </row>
    <row r="62" spans="1:24" ht="21.75" customHeight="1">
      <c r="A62" s="150" t="s">
        <v>130</v>
      </c>
      <c r="B62" s="151">
        <v>123</v>
      </c>
      <c r="C62" s="149">
        <v>1380.8200000000002</v>
      </c>
      <c r="D62" s="149">
        <v>889.18</v>
      </c>
      <c r="E62" s="153">
        <v>458.16</v>
      </c>
      <c r="F62" s="153">
        <v>218.07</v>
      </c>
      <c r="G62" s="149">
        <v>143.35</v>
      </c>
      <c r="H62" s="149">
        <v>38.18</v>
      </c>
      <c r="I62" s="149">
        <v>105.17</v>
      </c>
      <c r="J62" s="149">
        <v>69.6</v>
      </c>
      <c r="K62" s="153"/>
      <c r="L62" s="153"/>
      <c r="M62" s="153"/>
      <c r="N62" s="149"/>
      <c r="O62" s="153"/>
      <c r="P62" s="149"/>
      <c r="Q62" s="149">
        <v>361.64</v>
      </c>
      <c r="R62" s="149">
        <v>0</v>
      </c>
      <c r="S62" s="149"/>
      <c r="T62" s="149"/>
      <c r="U62" s="149"/>
      <c r="V62" s="149"/>
      <c r="W62" s="149">
        <v>130</v>
      </c>
      <c r="X62" s="165"/>
    </row>
    <row r="63" spans="1:24" ht="21.75" customHeight="1">
      <c r="A63" s="150" t="s">
        <v>131</v>
      </c>
      <c r="B63" s="151">
        <v>63</v>
      </c>
      <c r="C63" s="149">
        <v>1140.62</v>
      </c>
      <c r="D63" s="149">
        <v>429.6</v>
      </c>
      <c r="E63" s="153">
        <v>216</v>
      </c>
      <c r="F63" s="153"/>
      <c r="G63" s="149">
        <v>66</v>
      </c>
      <c r="H63" s="149">
        <v>18</v>
      </c>
      <c r="I63" s="149">
        <v>48</v>
      </c>
      <c r="J63" s="149">
        <v>147.60000000000002</v>
      </c>
      <c r="K63" s="153"/>
      <c r="L63" s="153"/>
      <c r="M63" s="153"/>
      <c r="N63" s="149"/>
      <c r="O63" s="153"/>
      <c r="P63" s="149"/>
      <c r="Q63" s="149">
        <v>676.02</v>
      </c>
      <c r="R63" s="149">
        <v>0</v>
      </c>
      <c r="S63" s="149"/>
      <c r="T63" s="149">
        <v>35</v>
      </c>
      <c r="U63" s="149"/>
      <c r="V63" s="149"/>
      <c r="W63" s="149">
        <v>0</v>
      </c>
      <c r="X63" s="165"/>
    </row>
    <row r="64" spans="1:24" s="126" customFormat="1" ht="21.75" customHeight="1">
      <c r="A64" s="150" t="s">
        <v>132</v>
      </c>
      <c r="B64" s="151">
        <f>B65+B66</f>
        <v>3</v>
      </c>
      <c r="C64" s="152">
        <v>4119.57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0</v>
      </c>
      <c r="N64" s="152">
        <v>0</v>
      </c>
      <c r="O64" s="152">
        <v>0</v>
      </c>
      <c r="P64" s="152">
        <v>0</v>
      </c>
      <c r="Q64" s="152">
        <v>4119.57</v>
      </c>
      <c r="R64" s="152">
        <v>0</v>
      </c>
      <c r="S64" s="152">
        <v>0</v>
      </c>
      <c r="T64" s="152">
        <v>0</v>
      </c>
      <c r="U64" s="152">
        <v>0</v>
      </c>
      <c r="V64" s="152">
        <v>0</v>
      </c>
      <c r="W64" s="152">
        <v>0</v>
      </c>
      <c r="X64" s="169"/>
    </row>
    <row r="65" spans="1:24" ht="21.75" customHeight="1">
      <c r="A65" s="150" t="s">
        <v>133</v>
      </c>
      <c r="B65" s="151">
        <v>3</v>
      </c>
      <c r="C65" s="149">
        <v>267.16999999999996</v>
      </c>
      <c r="D65" s="149">
        <v>0</v>
      </c>
      <c r="E65" s="149"/>
      <c r="F65" s="149"/>
      <c r="G65" s="149">
        <v>0</v>
      </c>
      <c r="H65" s="149"/>
      <c r="I65" s="149"/>
      <c r="J65" s="149"/>
      <c r="K65" s="153"/>
      <c r="L65" s="149"/>
      <c r="M65" s="153"/>
      <c r="N65" s="149"/>
      <c r="O65" s="153"/>
      <c r="P65" s="161"/>
      <c r="Q65" s="149">
        <v>267.16999999999996</v>
      </c>
      <c r="R65" s="149">
        <v>0</v>
      </c>
      <c r="S65" s="149"/>
      <c r="T65" s="149"/>
      <c r="U65" s="149"/>
      <c r="V65" s="149"/>
      <c r="W65" s="149">
        <v>0</v>
      </c>
      <c r="X65" s="165"/>
    </row>
    <row r="66" spans="1:24" ht="21.75" customHeight="1">
      <c r="A66" s="150" t="s">
        <v>134</v>
      </c>
      <c r="B66" s="151"/>
      <c r="C66" s="149">
        <v>3852.4</v>
      </c>
      <c r="D66" s="149">
        <v>0</v>
      </c>
      <c r="E66" s="149"/>
      <c r="F66" s="149"/>
      <c r="G66" s="149">
        <v>0</v>
      </c>
      <c r="H66" s="149"/>
      <c r="I66" s="149">
        <v>0</v>
      </c>
      <c r="J66" s="149"/>
      <c r="K66" s="153"/>
      <c r="L66" s="149"/>
      <c r="M66" s="153"/>
      <c r="N66" s="149"/>
      <c r="O66" s="153"/>
      <c r="P66" s="149"/>
      <c r="Q66" s="149">
        <v>3852.4</v>
      </c>
      <c r="R66" s="149">
        <v>0</v>
      </c>
      <c r="S66" s="149"/>
      <c r="T66" s="149"/>
      <c r="U66" s="149"/>
      <c r="V66" s="149"/>
      <c r="W66" s="149">
        <v>0</v>
      </c>
      <c r="X66" s="165"/>
    </row>
    <row r="67" spans="1:24" s="126" customFormat="1" ht="21.75" customHeight="1">
      <c r="A67" s="150"/>
      <c r="B67" s="151"/>
      <c r="C67" s="149"/>
      <c r="D67" s="149"/>
      <c r="E67" s="149"/>
      <c r="F67" s="149"/>
      <c r="G67" s="149"/>
      <c r="H67" s="149"/>
      <c r="I67" s="149"/>
      <c r="J67" s="149"/>
      <c r="K67" s="153"/>
      <c r="L67" s="149"/>
      <c r="M67" s="153"/>
      <c r="N67" s="149"/>
      <c r="O67" s="153"/>
      <c r="P67" s="149"/>
      <c r="Q67" s="149"/>
      <c r="R67" s="149"/>
      <c r="S67" s="149"/>
      <c r="T67" s="149"/>
      <c r="U67" s="149"/>
      <c r="V67" s="149"/>
      <c r="W67" s="149"/>
      <c r="X67" s="165"/>
    </row>
    <row r="68" spans="1:24" s="126" customFormat="1" ht="21.75" customHeight="1">
      <c r="A68" s="147" t="s">
        <v>135</v>
      </c>
      <c r="B68" s="148">
        <f>B69+B71+B75+B76+B77+B79+B80</f>
        <v>380</v>
      </c>
      <c r="C68" s="149">
        <v>10116.439999999999</v>
      </c>
      <c r="D68" s="149">
        <v>4790.06</v>
      </c>
      <c r="E68" s="149">
        <v>1489.3200000000002</v>
      </c>
      <c r="F68" s="149">
        <v>1150.6799999999998</v>
      </c>
      <c r="G68" s="149">
        <v>339.63</v>
      </c>
      <c r="H68" s="149">
        <v>124.11000000000001</v>
      </c>
      <c r="I68" s="149">
        <v>215.52</v>
      </c>
      <c r="J68" s="149">
        <v>13.32</v>
      </c>
      <c r="K68" s="149">
        <v>0</v>
      </c>
      <c r="L68" s="149">
        <v>0</v>
      </c>
      <c r="M68" s="149">
        <v>0</v>
      </c>
      <c r="N68" s="149">
        <v>0</v>
      </c>
      <c r="O68" s="149">
        <v>0</v>
      </c>
      <c r="P68" s="149">
        <v>1797.11</v>
      </c>
      <c r="Q68" s="149">
        <v>3647.96</v>
      </c>
      <c r="R68" s="149">
        <v>0</v>
      </c>
      <c r="S68" s="149">
        <v>0</v>
      </c>
      <c r="T68" s="149">
        <v>416.42</v>
      </c>
      <c r="U68" s="149">
        <v>0</v>
      </c>
      <c r="V68" s="149">
        <v>0</v>
      </c>
      <c r="W68" s="149">
        <v>1262</v>
      </c>
      <c r="X68" s="164"/>
    </row>
    <row r="69" spans="1:24" s="126" customFormat="1" ht="21.75" customHeight="1">
      <c r="A69" s="150" t="s">
        <v>136</v>
      </c>
      <c r="B69" s="151">
        <f>B70</f>
        <v>45</v>
      </c>
      <c r="C69" s="152">
        <v>36</v>
      </c>
      <c r="D69" s="152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0</v>
      </c>
      <c r="N69" s="152">
        <v>0</v>
      </c>
      <c r="O69" s="152">
        <v>0</v>
      </c>
      <c r="P69" s="152">
        <v>0</v>
      </c>
      <c r="Q69" s="152">
        <v>36</v>
      </c>
      <c r="R69" s="152">
        <v>0</v>
      </c>
      <c r="S69" s="152">
        <v>0</v>
      </c>
      <c r="T69" s="152">
        <v>0</v>
      </c>
      <c r="U69" s="152">
        <v>0</v>
      </c>
      <c r="V69" s="152">
        <v>0</v>
      </c>
      <c r="W69" s="152">
        <v>0</v>
      </c>
      <c r="X69" s="173"/>
    </row>
    <row r="70" spans="1:24" ht="21.75" customHeight="1">
      <c r="A70" s="150" t="s">
        <v>137</v>
      </c>
      <c r="B70" s="151">
        <v>45</v>
      </c>
      <c r="C70" s="149">
        <v>36</v>
      </c>
      <c r="D70" s="149">
        <v>0</v>
      </c>
      <c r="E70" s="149"/>
      <c r="F70" s="149"/>
      <c r="G70" s="149">
        <v>0</v>
      </c>
      <c r="H70" s="149"/>
      <c r="I70" s="149"/>
      <c r="J70" s="149"/>
      <c r="K70" s="153"/>
      <c r="L70" s="149"/>
      <c r="M70" s="153"/>
      <c r="N70" s="149"/>
      <c r="O70" s="153"/>
      <c r="P70" s="149"/>
      <c r="Q70" s="149">
        <v>36</v>
      </c>
      <c r="R70" s="149">
        <v>0</v>
      </c>
      <c r="S70" s="149"/>
      <c r="T70" s="149"/>
      <c r="U70" s="149"/>
      <c r="V70" s="149"/>
      <c r="W70" s="149">
        <v>0</v>
      </c>
      <c r="X70" s="174"/>
    </row>
    <row r="71" spans="1:24" s="126" customFormat="1" ht="21.75" customHeight="1">
      <c r="A71" s="150" t="s">
        <v>138</v>
      </c>
      <c r="B71" s="154">
        <f>B72+B73+B74</f>
        <v>291</v>
      </c>
      <c r="C71" s="155">
        <v>8882.48</v>
      </c>
      <c r="D71" s="155">
        <v>4396.47</v>
      </c>
      <c r="E71" s="155">
        <v>1284.6000000000001</v>
      </c>
      <c r="F71" s="155">
        <v>1062.6799999999998</v>
      </c>
      <c r="G71" s="155">
        <v>281.65</v>
      </c>
      <c r="H71" s="155">
        <v>107.05000000000001</v>
      </c>
      <c r="I71" s="155">
        <v>174.59999999999997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1767.54</v>
      </c>
      <c r="Q71" s="155">
        <v>3030.82</v>
      </c>
      <c r="R71" s="155">
        <v>0</v>
      </c>
      <c r="S71" s="155">
        <v>0</v>
      </c>
      <c r="T71" s="155">
        <v>344.19</v>
      </c>
      <c r="U71" s="155">
        <v>0</v>
      </c>
      <c r="V71" s="155">
        <v>0</v>
      </c>
      <c r="W71" s="155">
        <v>1111</v>
      </c>
      <c r="X71" s="166"/>
    </row>
    <row r="72" spans="1:24" ht="21.75" customHeight="1">
      <c r="A72" s="150" t="s">
        <v>139</v>
      </c>
      <c r="B72" s="151">
        <v>238</v>
      </c>
      <c r="C72" s="149">
        <v>7207.419999999999</v>
      </c>
      <c r="D72" s="149">
        <v>3640.09</v>
      </c>
      <c r="E72" s="153">
        <v>1048.44</v>
      </c>
      <c r="F72" s="153">
        <v>882.04</v>
      </c>
      <c r="G72" s="149">
        <v>230.17</v>
      </c>
      <c r="H72" s="149">
        <v>87.37</v>
      </c>
      <c r="I72" s="149">
        <v>142.79999999999998</v>
      </c>
      <c r="J72" s="149"/>
      <c r="K72" s="153"/>
      <c r="L72" s="153"/>
      <c r="M72" s="153"/>
      <c r="N72" s="149"/>
      <c r="O72" s="153"/>
      <c r="P72" s="149">
        <v>1479.44</v>
      </c>
      <c r="Q72" s="149">
        <v>2272.14</v>
      </c>
      <c r="R72" s="149">
        <v>0</v>
      </c>
      <c r="S72" s="149"/>
      <c r="T72" s="149">
        <v>344.19</v>
      </c>
      <c r="U72" s="149"/>
      <c r="V72" s="149"/>
      <c r="W72" s="149">
        <v>951</v>
      </c>
      <c r="X72" s="174"/>
    </row>
    <row r="73" spans="1:24" ht="21.75" customHeight="1">
      <c r="A73" s="150" t="s">
        <v>140</v>
      </c>
      <c r="B73" s="151">
        <v>53</v>
      </c>
      <c r="C73" s="149">
        <v>1603.62</v>
      </c>
      <c r="D73" s="149">
        <v>756.38</v>
      </c>
      <c r="E73" s="153">
        <v>236.16</v>
      </c>
      <c r="F73" s="153">
        <v>180.64</v>
      </c>
      <c r="G73" s="149">
        <v>51.48</v>
      </c>
      <c r="H73" s="149">
        <v>19.68</v>
      </c>
      <c r="I73" s="149">
        <v>31.799999999999997</v>
      </c>
      <c r="J73" s="149"/>
      <c r="K73" s="153"/>
      <c r="L73" s="153"/>
      <c r="M73" s="153"/>
      <c r="N73" s="149"/>
      <c r="O73" s="153"/>
      <c r="P73" s="161">
        <v>288.1</v>
      </c>
      <c r="Q73" s="149">
        <v>687.24</v>
      </c>
      <c r="R73" s="149">
        <v>0</v>
      </c>
      <c r="S73" s="149"/>
      <c r="T73" s="149"/>
      <c r="U73" s="149"/>
      <c r="V73" s="149"/>
      <c r="W73" s="149">
        <v>160</v>
      </c>
      <c r="X73" s="174"/>
    </row>
    <row r="74" spans="1:24" ht="21.75" customHeight="1">
      <c r="A74" s="150" t="s">
        <v>141</v>
      </c>
      <c r="B74" s="151"/>
      <c r="C74" s="149">
        <v>71.44</v>
      </c>
      <c r="D74" s="149">
        <v>0</v>
      </c>
      <c r="E74" s="149"/>
      <c r="F74" s="149"/>
      <c r="G74" s="149">
        <v>0</v>
      </c>
      <c r="H74" s="149"/>
      <c r="I74" s="149">
        <v>0</v>
      </c>
      <c r="J74" s="149"/>
      <c r="K74" s="153"/>
      <c r="L74" s="149"/>
      <c r="M74" s="153"/>
      <c r="N74" s="149"/>
      <c r="O74" s="153"/>
      <c r="P74" s="149"/>
      <c r="Q74" s="149">
        <v>71.44</v>
      </c>
      <c r="R74" s="149">
        <v>0</v>
      </c>
      <c r="S74" s="149"/>
      <c r="T74" s="149"/>
      <c r="U74" s="149"/>
      <c r="V74" s="149"/>
      <c r="W74" s="149">
        <v>0</v>
      </c>
      <c r="X74" s="165"/>
    </row>
    <row r="75" spans="1:24" s="126" customFormat="1" ht="21.75" customHeight="1">
      <c r="A75" s="150" t="s">
        <v>142</v>
      </c>
      <c r="B75" s="151"/>
      <c r="C75" s="149">
        <v>8</v>
      </c>
      <c r="D75" s="149">
        <v>0</v>
      </c>
      <c r="E75" s="149"/>
      <c r="F75" s="149"/>
      <c r="G75" s="149">
        <v>0</v>
      </c>
      <c r="H75" s="149"/>
      <c r="I75" s="149"/>
      <c r="J75" s="149"/>
      <c r="K75" s="153"/>
      <c r="L75" s="149"/>
      <c r="M75" s="153"/>
      <c r="N75" s="149"/>
      <c r="O75" s="153"/>
      <c r="P75" s="149"/>
      <c r="Q75" s="149">
        <v>8</v>
      </c>
      <c r="R75" s="149">
        <v>0</v>
      </c>
      <c r="S75" s="149"/>
      <c r="T75" s="149"/>
      <c r="U75" s="149"/>
      <c r="V75" s="149"/>
      <c r="W75" s="149">
        <v>0</v>
      </c>
      <c r="X75" s="174"/>
    </row>
    <row r="76" spans="1:24" s="94" customFormat="1" ht="21.75" customHeight="1">
      <c r="A76" s="150" t="s">
        <v>143</v>
      </c>
      <c r="B76" s="151"/>
      <c r="C76" s="149">
        <v>8</v>
      </c>
      <c r="D76" s="149">
        <v>0</v>
      </c>
      <c r="E76" s="149"/>
      <c r="F76" s="149"/>
      <c r="G76" s="149">
        <v>0</v>
      </c>
      <c r="H76" s="149"/>
      <c r="I76" s="149"/>
      <c r="J76" s="149"/>
      <c r="K76" s="153"/>
      <c r="L76" s="149"/>
      <c r="M76" s="153"/>
      <c r="N76" s="149"/>
      <c r="O76" s="153"/>
      <c r="P76" s="149"/>
      <c r="Q76" s="149">
        <v>8</v>
      </c>
      <c r="R76" s="149">
        <v>0</v>
      </c>
      <c r="S76" s="149"/>
      <c r="T76" s="149"/>
      <c r="U76" s="149"/>
      <c r="V76" s="149"/>
      <c r="W76" s="149">
        <v>0</v>
      </c>
      <c r="X76" s="174"/>
    </row>
    <row r="77" spans="1:24" s="94" customFormat="1" ht="21.75" customHeight="1">
      <c r="A77" s="150" t="s">
        <v>144</v>
      </c>
      <c r="B77" s="154">
        <f>B78</f>
        <v>44</v>
      </c>
      <c r="C77" s="155">
        <v>740.73</v>
      </c>
      <c r="D77" s="155">
        <v>393.59</v>
      </c>
      <c r="E77" s="155">
        <v>204.71999999999997</v>
      </c>
      <c r="F77" s="155">
        <v>88</v>
      </c>
      <c r="G77" s="155">
        <v>57.98</v>
      </c>
      <c r="H77" s="155">
        <v>17.06</v>
      </c>
      <c r="I77" s="155">
        <v>40.92</v>
      </c>
      <c r="J77" s="155">
        <v>13.32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29.57</v>
      </c>
      <c r="Q77" s="155">
        <v>196.14</v>
      </c>
      <c r="R77" s="155">
        <v>0</v>
      </c>
      <c r="S77" s="155">
        <v>0</v>
      </c>
      <c r="T77" s="155">
        <v>0</v>
      </c>
      <c r="U77" s="155">
        <v>0</v>
      </c>
      <c r="V77" s="155">
        <v>0</v>
      </c>
      <c r="W77" s="155">
        <v>151</v>
      </c>
      <c r="X77" s="165"/>
    </row>
    <row r="78" spans="1:24" s="125" customFormat="1" ht="21.75" customHeight="1">
      <c r="A78" s="150" t="s">
        <v>145</v>
      </c>
      <c r="B78" s="154">
        <v>44</v>
      </c>
      <c r="C78" s="149">
        <v>740.73</v>
      </c>
      <c r="D78" s="149">
        <v>393.59</v>
      </c>
      <c r="E78" s="153">
        <v>204.71999999999997</v>
      </c>
      <c r="F78" s="153">
        <v>88</v>
      </c>
      <c r="G78" s="149">
        <v>57.98</v>
      </c>
      <c r="H78" s="149">
        <v>17.06</v>
      </c>
      <c r="I78" s="149">
        <v>40.92</v>
      </c>
      <c r="J78" s="153">
        <v>13.32</v>
      </c>
      <c r="K78" s="153"/>
      <c r="L78" s="153"/>
      <c r="M78" s="153"/>
      <c r="N78" s="149"/>
      <c r="O78" s="153"/>
      <c r="P78" s="161">
        <v>29.57</v>
      </c>
      <c r="Q78" s="149">
        <v>196.14</v>
      </c>
      <c r="R78" s="149">
        <v>0</v>
      </c>
      <c r="S78" s="149"/>
      <c r="T78" s="149"/>
      <c r="U78" s="149"/>
      <c r="V78" s="149"/>
      <c r="W78" s="149">
        <v>151</v>
      </c>
      <c r="X78" s="165"/>
    </row>
    <row r="79" spans="1:24" s="126" customFormat="1" ht="21.75" customHeight="1">
      <c r="A79" s="150" t="s">
        <v>146</v>
      </c>
      <c r="B79" s="151"/>
      <c r="C79" s="149">
        <v>72.23</v>
      </c>
      <c r="D79" s="149">
        <v>0</v>
      </c>
      <c r="E79" s="149"/>
      <c r="F79" s="149"/>
      <c r="G79" s="149">
        <v>0</v>
      </c>
      <c r="H79" s="149"/>
      <c r="I79" s="149"/>
      <c r="J79" s="149"/>
      <c r="K79" s="153"/>
      <c r="L79" s="149"/>
      <c r="M79" s="153"/>
      <c r="N79" s="149"/>
      <c r="O79" s="153"/>
      <c r="P79" s="149"/>
      <c r="Q79" s="149">
        <v>0</v>
      </c>
      <c r="R79" s="149">
        <v>0</v>
      </c>
      <c r="S79" s="149"/>
      <c r="T79" s="149">
        <v>72.23</v>
      </c>
      <c r="U79" s="149"/>
      <c r="V79" s="149"/>
      <c r="W79" s="149">
        <v>0</v>
      </c>
      <c r="X79" s="165"/>
    </row>
    <row r="80" spans="1:24" s="126" customFormat="1" ht="21.75" customHeight="1">
      <c r="A80" s="150" t="s">
        <v>147</v>
      </c>
      <c r="B80" s="151"/>
      <c r="C80" s="149">
        <v>369</v>
      </c>
      <c r="D80" s="149">
        <v>0</v>
      </c>
      <c r="E80" s="149"/>
      <c r="F80" s="149"/>
      <c r="G80" s="149">
        <v>0</v>
      </c>
      <c r="H80" s="149"/>
      <c r="I80" s="149"/>
      <c r="J80" s="149"/>
      <c r="K80" s="153"/>
      <c r="L80" s="149"/>
      <c r="M80" s="153"/>
      <c r="N80" s="149"/>
      <c r="O80" s="153"/>
      <c r="P80" s="149"/>
      <c r="Q80" s="149">
        <v>369</v>
      </c>
      <c r="R80" s="149">
        <v>0</v>
      </c>
      <c r="S80" s="149"/>
      <c r="T80" s="149"/>
      <c r="U80" s="149"/>
      <c r="V80" s="149"/>
      <c r="W80" s="149">
        <v>0</v>
      </c>
      <c r="X80" s="165"/>
    </row>
    <row r="81" spans="1:24" s="126" customFormat="1" ht="21.75" customHeight="1">
      <c r="A81" s="150"/>
      <c r="B81" s="151"/>
      <c r="C81" s="149"/>
      <c r="D81" s="149"/>
      <c r="E81" s="149"/>
      <c r="F81" s="149"/>
      <c r="G81" s="149"/>
      <c r="H81" s="149"/>
      <c r="I81" s="149"/>
      <c r="J81" s="149"/>
      <c r="K81" s="153"/>
      <c r="L81" s="149"/>
      <c r="M81" s="149"/>
      <c r="N81" s="149"/>
      <c r="O81" s="153"/>
      <c r="P81" s="149"/>
      <c r="Q81" s="149"/>
      <c r="R81" s="149"/>
      <c r="S81" s="149"/>
      <c r="T81" s="149"/>
      <c r="U81" s="149"/>
      <c r="V81" s="149"/>
      <c r="W81" s="149"/>
      <c r="X81" s="165"/>
    </row>
    <row r="82" spans="1:24" s="94" customFormat="1" ht="21.75" customHeight="1">
      <c r="A82" s="147" t="s">
        <v>148</v>
      </c>
      <c r="B82" s="170">
        <f>B83+B85+B86+B88+B90+B93+B94</f>
        <v>3427</v>
      </c>
      <c r="C82" s="149">
        <v>41715.53</v>
      </c>
      <c r="D82" s="149">
        <v>26633.590000000004</v>
      </c>
      <c r="E82" s="149">
        <v>12934.440000000004</v>
      </c>
      <c r="F82" s="149">
        <v>540.52</v>
      </c>
      <c r="G82" s="149">
        <v>2387.5299999999997</v>
      </c>
      <c r="H82" s="149">
        <v>20.78</v>
      </c>
      <c r="I82" s="149">
        <v>2366.75</v>
      </c>
      <c r="J82" s="149">
        <v>8294.999999999998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2476.1</v>
      </c>
      <c r="Q82" s="149">
        <v>1326.34</v>
      </c>
      <c r="R82" s="149">
        <v>1461.6</v>
      </c>
      <c r="S82" s="149">
        <v>0</v>
      </c>
      <c r="T82" s="149">
        <v>812</v>
      </c>
      <c r="U82" s="149">
        <v>0</v>
      </c>
      <c r="V82" s="149">
        <v>0</v>
      </c>
      <c r="W82" s="149">
        <v>11482</v>
      </c>
      <c r="X82" s="164"/>
    </row>
    <row r="83" spans="1:24" s="126" customFormat="1" ht="21.75" customHeight="1">
      <c r="A83" s="150" t="s">
        <v>149</v>
      </c>
      <c r="B83" s="151">
        <f>B84</f>
        <v>33</v>
      </c>
      <c r="C83" s="152">
        <v>425.81000000000006</v>
      </c>
      <c r="D83" s="152">
        <v>301.57000000000005</v>
      </c>
      <c r="E83" s="152">
        <v>175.08</v>
      </c>
      <c r="F83" s="152">
        <v>0</v>
      </c>
      <c r="G83" s="152">
        <v>40.09</v>
      </c>
      <c r="H83" s="152">
        <v>14.59</v>
      </c>
      <c r="I83" s="152">
        <v>25.5</v>
      </c>
      <c r="J83" s="152">
        <v>86.4</v>
      </c>
      <c r="K83" s="152">
        <v>0</v>
      </c>
      <c r="L83" s="152">
        <v>0</v>
      </c>
      <c r="M83" s="152">
        <v>0</v>
      </c>
      <c r="N83" s="152">
        <v>0</v>
      </c>
      <c r="O83" s="152">
        <v>0</v>
      </c>
      <c r="P83" s="152">
        <v>0</v>
      </c>
      <c r="Q83" s="152">
        <v>124.24</v>
      </c>
      <c r="R83" s="152">
        <v>0</v>
      </c>
      <c r="S83" s="152">
        <v>0</v>
      </c>
      <c r="T83" s="152">
        <v>0</v>
      </c>
      <c r="U83" s="152">
        <v>0</v>
      </c>
      <c r="V83" s="152">
        <v>0</v>
      </c>
      <c r="W83" s="152">
        <v>0</v>
      </c>
      <c r="X83" s="165"/>
    </row>
    <row r="84" spans="1:24" ht="21.75" customHeight="1">
      <c r="A84" s="150" t="s">
        <v>150</v>
      </c>
      <c r="B84" s="151">
        <v>33</v>
      </c>
      <c r="C84" s="149">
        <v>425.81000000000006</v>
      </c>
      <c r="D84" s="149">
        <v>301.57000000000005</v>
      </c>
      <c r="E84" s="153">
        <v>175.08</v>
      </c>
      <c r="F84" s="153">
        <v>0</v>
      </c>
      <c r="G84" s="149">
        <v>40.09</v>
      </c>
      <c r="H84" s="149">
        <v>14.59</v>
      </c>
      <c r="I84" s="149">
        <v>25.5</v>
      </c>
      <c r="J84" s="153">
        <v>86.4</v>
      </c>
      <c r="K84" s="153"/>
      <c r="L84" s="153"/>
      <c r="M84" s="153"/>
      <c r="N84" s="149"/>
      <c r="O84" s="153"/>
      <c r="P84" s="149"/>
      <c r="Q84" s="149">
        <v>124.24</v>
      </c>
      <c r="R84" s="149">
        <v>0</v>
      </c>
      <c r="S84" s="149"/>
      <c r="T84" s="149"/>
      <c r="U84" s="149"/>
      <c r="V84" s="149"/>
      <c r="W84" s="149">
        <v>0</v>
      </c>
      <c r="X84" s="165"/>
    </row>
    <row r="85" spans="1:24" s="126" customFormat="1" ht="21.75" customHeight="1">
      <c r="A85" s="150" t="s">
        <v>151</v>
      </c>
      <c r="B85" s="151">
        <v>3017</v>
      </c>
      <c r="C85" s="149">
        <v>35919.75</v>
      </c>
      <c r="D85" s="149">
        <v>23516.340000000004</v>
      </c>
      <c r="E85" s="149">
        <v>11163.240000000005</v>
      </c>
      <c r="F85" s="149">
        <v>518.68</v>
      </c>
      <c r="G85" s="149">
        <v>2111.9</v>
      </c>
      <c r="H85" s="149"/>
      <c r="I85" s="149">
        <v>2111.9</v>
      </c>
      <c r="J85" s="149">
        <v>7268.519999999999</v>
      </c>
      <c r="K85" s="149"/>
      <c r="L85" s="149"/>
      <c r="M85" s="149"/>
      <c r="N85" s="149"/>
      <c r="O85" s="149"/>
      <c r="P85" s="149">
        <v>2454</v>
      </c>
      <c r="Q85" s="149">
        <v>1021.16</v>
      </c>
      <c r="R85" s="149">
        <v>1336.25</v>
      </c>
      <c r="S85" s="149"/>
      <c r="T85" s="149">
        <v>262</v>
      </c>
      <c r="U85" s="149"/>
      <c r="V85" s="149"/>
      <c r="W85" s="149">
        <v>9784</v>
      </c>
      <c r="X85" s="166"/>
    </row>
    <row r="86" spans="1:24" s="126" customFormat="1" ht="21.75" customHeight="1">
      <c r="A86" s="150" t="s">
        <v>152</v>
      </c>
      <c r="B86" s="151">
        <f>B87</f>
        <v>312</v>
      </c>
      <c r="C86" s="152">
        <v>4142.95</v>
      </c>
      <c r="D86" s="152">
        <v>2275.8199999999997</v>
      </c>
      <c r="E86" s="152">
        <v>1273.1999999999998</v>
      </c>
      <c r="F86" s="152">
        <v>0</v>
      </c>
      <c r="G86" s="152">
        <v>187.2</v>
      </c>
      <c r="H86" s="152">
        <v>0</v>
      </c>
      <c r="I86" s="152">
        <v>187.2</v>
      </c>
      <c r="J86" s="152">
        <v>793.32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22.1</v>
      </c>
      <c r="Q86" s="152">
        <v>43.78</v>
      </c>
      <c r="R86" s="152">
        <v>125.35</v>
      </c>
      <c r="S86" s="152">
        <v>0</v>
      </c>
      <c r="T86" s="152">
        <v>0</v>
      </c>
      <c r="U86" s="152">
        <v>0</v>
      </c>
      <c r="V86" s="152">
        <v>0</v>
      </c>
      <c r="W86" s="152">
        <v>1698</v>
      </c>
      <c r="X86" s="169"/>
    </row>
    <row r="87" spans="1:24" ht="21.75" customHeight="1">
      <c r="A87" s="171" t="s">
        <v>153</v>
      </c>
      <c r="B87" s="151">
        <v>312</v>
      </c>
      <c r="C87" s="149">
        <v>4142.95</v>
      </c>
      <c r="D87" s="149">
        <v>2275.8199999999997</v>
      </c>
      <c r="E87" s="153">
        <v>1273.1999999999998</v>
      </c>
      <c r="F87" s="153"/>
      <c r="G87" s="149">
        <v>187.2</v>
      </c>
      <c r="H87" s="149"/>
      <c r="I87" s="149">
        <v>187.2</v>
      </c>
      <c r="J87" s="153">
        <v>793.32</v>
      </c>
      <c r="K87" s="153"/>
      <c r="L87" s="153"/>
      <c r="M87" s="153"/>
      <c r="N87" s="149"/>
      <c r="O87" s="153"/>
      <c r="P87" s="161">
        <v>22.1</v>
      </c>
      <c r="Q87" s="149">
        <v>43.78</v>
      </c>
      <c r="R87" s="149">
        <v>125.35</v>
      </c>
      <c r="S87" s="149"/>
      <c r="T87" s="149"/>
      <c r="U87" s="149"/>
      <c r="V87" s="149"/>
      <c r="W87" s="149">
        <v>1698</v>
      </c>
      <c r="X87" s="165"/>
    </row>
    <row r="88" spans="1:24" s="126" customFormat="1" ht="21.75" customHeight="1">
      <c r="A88" s="171" t="s">
        <v>154</v>
      </c>
      <c r="B88" s="151">
        <v>16</v>
      </c>
      <c r="C88" s="152">
        <v>124.79999999999998</v>
      </c>
      <c r="D88" s="152">
        <v>124.79999999999998</v>
      </c>
      <c r="E88" s="152">
        <v>72.6</v>
      </c>
      <c r="F88" s="152">
        <v>0</v>
      </c>
      <c r="G88" s="152">
        <v>9.6</v>
      </c>
      <c r="H88" s="152">
        <v>0</v>
      </c>
      <c r="I88" s="152">
        <v>9.6</v>
      </c>
      <c r="J88" s="152">
        <v>42.599999999999994</v>
      </c>
      <c r="K88" s="152">
        <v>0</v>
      </c>
      <c r="L88" s="152">
        <v>0</v>
      </c>
      <c r="M88" s="152">
        <v>0</v>
      </c>
      <c r="N88" s="152">
        <v>0</v>
      </c>
      <c r="O88" s="152">
        <v>0</v>
      </c>
      <c r="P88" s="152">
        <v>0</v>
      </c>
      <c r="Q88" s="152">
        <v>0</v>
      </c>
      <c r="R88" s="152">
        <v>0</v>
      </c>
      <c r="S88" s="152">
        <v>0</v>
      </c>
      <c r="T88" s="152">
        <v>0</v>
      </c>
      <c r="U88" s="152">
        <v>0</v>
      </c>
      <c r="V88" s="152">
        <v>0</v>
      </c>
      <c r="W88" s="152">
        <v>0</v>
      </c>
      <c r="X88" s="165"/>
    </row>
    <row r="89" spans="1:24" ht="21.75" customHeight="1">
      <c r="A89" s="171" t="s">
        <v>155</v>
      </c>
      <c r="B89" s="151">
        <v>16</v>
      </c>
      <c r="C89" s="149">
        <v>124.79999999999998</v>
      </c>
      <c r="D89" s="149">
        <v>124.79999999999998</v>
      </c>
      <c r="E89" s="153">
        <v>72.6</v>
      </c>
      <c r="F89" s="153"/>
      <c r="G89" s="149">
        <v>9.6</v>
      </c>
      <c r="H89" s="149"/>
      <c r="I89" s="149">
        <v>9.6</v>
      </c>
      <c r="J89" s="153">
        <v>42.599999999999994</v>
      </c>
      <c r="K89" s="153"/>
      <c r="L89" s="153"/>
      <c r="M89" s="153"/>
      <c r="N89" s="149"/>
      <c r="O89" s="153"/>
      <c r="P89" s="149"/>
      <c r="Q89" s="149">
        <v>0</v>
      </c>
      <c r="R89" s="149">
        <v>0</v>
      </c>
      <c r="S89" s="149"/>
      <c r="T89" s="149"/>
      <c r="U89" s="149"/>
      <c r="V89" s="149"/>
      <c r="W89" s="149">
        <v>0</v>
      </c>
      <c r="X89" s="165"/>
    </row>
    <row r="90" spans="1:24" s="126" customFormat="1" ht="21.75" customHeight="1">
      <c r="A90" s="150" t="s">
        <v>156</v>
      </c>
      <c r="B90" s="154">
        <f>B91+B92</f>
        <v>49</v>
      </c>
      <c r="C90" s="155">
        <v>552.2199999999999</v>
      </c>
      <c r="D90" s="155">
        <v>415.05999999999995</v>
      </c>
      <c r="E90" s="155">
        <v>250.32</v>
      </c>
      <c r="F90" s="155">
        <v>21.84</v>
      </c>
      <c r="G90" s="155">
        <v>38.739999999999995</v>
      </c>
      <c r="H90" s="155">
        <v>6.19</v>
      </c>
      <c r="I90" s="155">
        <v>32.55</v>
      </c>
      <c r="J90" s="155">
        <v>104.16</v>
      </c>
      <c r="K90" s="155">
        <v>0</v>
      </c>
      <c r="L90" s="155">
        <v>0</v>
      </c>
      <c r="M90" s="155">
        <v>0</v>
      </c>
      <c r="N90" s="155">
        <v>0</v>
      </c>
      <c r="O90" s="155">
        <v>0</v>
      </c>
      <c r="P90" s="155">
        <v>0</v>
      </c>
      <c r="Q90" s="155">
        <v>137.16</v>
      </c>
      <c r="R90" s="155">
        <v>0</v>
      </c>
      <c r="S90" s="155">
        <v>0</v>
      </c>
      <c r="T90" s="155">
        <v>0</v>
      </c>
      <c r="U90" s="155">
        <v>0</v>
      </c>
      <c r="V90" s="155">
        <v>0</v>
      </c>
      <c r="W90" s="155">
        <v>0</v>
      </c>
      <c r="X90" s="166"/>
    </row>
    <row r="91" spans="1:24" ht="21.75" customHeight="1">
      <c r="A91" s="150" t="s">
        <v>157</v>
      </c>
      <c r="B91" s="151">
        <v>32</v>
      </c>
      <c r="C91" s="149">
        <v>370.43999999999994</v>
      </c>
      <c r="D91" s="149">
        <v>279.71999999999997</v>
      </c>
      <c r="E91" s="153">
        <v>176.04</v>
      </c>
      <c r="F91" s="153"/>
      <c r="G91" s="149">
        <v>19.2</v>
      </c>
      <c r="H91" s="149"/>
      <c r="I91" s="149">
        <v>19.2</v>
      </c>
      <c r="J91" s="153">
        <v>84.48</v>
      </c>
      <c r="K91" s="153"/>
      <c r="L91" s="149"/>
      <c r="M91" s="153"/>
      <c r="N91" s="149"/>
      <c r="O91" s="153"/>
      <c r="P91" s="149"/>
      <c r="Q91" s="149">
        <v>90.72</v>
      </c>
      <c r="R91" s="149">
        <v>0</v>
      </c>
      <c r="S91" s="149"/>
      <c r="T91" s="149"/>
      <c r="U91" s="149"/>
      <c r="V91" s="149"/>
      <c r="W91" s="149">
        <v>0</v>
      </c>
      <c r="X91" s="165"/>
    </row>
    <row r="92" spans="1:24" ht="21.75" customHeight="1">
      <c r="A92" s="150" t="s">
        <v>158</v>
      </c>
      <c r="B92" s="151">
        <v>17</v>
      </c>
      <c r="C92" s="149">
        <v>181.78</v>
      </c>
      <c r="D92" s="149">
        <v>135.34</v>
      </c>
      <c r="E92" s="153">
        <v>74.28</v>
      </c>
      <c r="F92" s="153">
        <v>21.84</v>
      </c>
      <c r="G92" s="149">
        <v>19.54</v>
      </c>
      <c r="H92" s="149">
        <v>6.19</v>
      </c>
      <c r="I92" s="149">
        <v>13.35</v>
      </c>
      <c r="J92" s="153">
        <v>19.68</v>
      </c>
      <c r="K92" s="153"/>
      <c r="L92" s="153"/>
      <c r="M92" s="153"/>
      <c r="N92" s="149"/>
      <c r="O92" s="153"/>
      <c r="P92" s="149"/>
      <c r="Q92" s="149">
        <v>46.44</v>
      </c>
      <c r="R92" s="149">
        <v>0</v>
      </c>
      <c r="S92" s="149"/>
      <c r="T92" s="149"/>
      <c r="U92" s="149"/>
      <c r="V92" s="149"/>
      <c r="W92" s="149">
        <v>0</v>
      </c>
      <c r="X92" s="165"/>
    </row>
    <row r="93" spans="1:24" s="126" customFormat="1" ht="21.75" customHeight="1">
      <c r="A93" s="150" t="s">
        <v>159</v>
      </c>
      <c r="B93" s="151"/>
      <c r="C93" s="149">
        <v>550</v>
      </c>
      <c r="D93" s="149">
        <v>0</v>
      </c>
      <c r="E93" s="149"/>
      <c r="F93" s="149"/>
      <c r="G93" s="149">
        <v>0</v>
      </c>
      <c r="H93" s="149"/>
      <c r="I93" s="149"/>
      <c r="J93" s="149"/>
      <c r="K93" s="153"/>
      <c r="L93" s="149"/>
      <c r="M93" s="153"/>
      <c r="N93" s="149"/>
      <c r="O93" s="153"/>
      <c r="P93" s="149"/>
      <c r="Q93" s="149">
        <v>0</v>
      </c>
      <c r="R93" s="149">
        <v>0</v>
      </c>
      <c r="S93" s="149"/>
      <c r="T93" s="149">
        <v>550</v>
      </c>
      <c r="U93" s="149"/>
      <c r="V93" s="149"/>
      <c r="W93" s="149">
        <v>0</v>
      </c>
      <c r="X93" s="165"/>
    </row>
    <row r="94" spans="1:24" s="126" customFormat="1" ht="21.75" customHeight="1">
      <c r="A94" s="150" t="s">
        <v>160</v>
      </c>
      <c r="B94" s="151"/>
      <c r="C94" s="149">
        <v>0</v>
      </c>
      <c r="D94" s="149">
        <v>0</v>
      </c>
      <c r="E94" s="149"/>
      <c r="F94" s="149"/>
      <c r="G94" s="149">
        <v>0</v>
      </c>
      <c r="H94" s="149"/>
      <c r="I94" s="149"/>
      <c r="J94" s="149"/>
      <c r="K94" s="153"/>
      <c r="L94" s="149"/>
      <c r="M94" s="153"/>
      <c r="N94" s="149"/>
      <c r="O94" s="153"/>
      <c r="P94" s="149"/>
      <c r="Q94" s="149">
        <v>0</v>
      </c>
      <c r="R94" s="149">
        <v>0</v>
      </c>
      <c r="S94" s="149"/>
      <c r="T94" s="149"/>
      <c r="U94" s="149"/>
      <c r="V94" s="149"/>
      <c r="W94" s="149">
        <v>0</v>
      </c>
      <c r="X94" s="165"/>
    </row>
    <row r="95" spans="1:24" s="126" customFormat="1" ht="21.75" customHeight="1">
      <c r="A95" s="150"/>
      <c r="B95" s="151"/>
      <c r="C95" s="149"/>
      <c r="D95" s="149"/>
      <c r="E95" s="149"/>
      <c r="F95" s="149"/>
      <c r="G95" s="149"/>
      <c r="H95" s="149"/>
      <c r="I95" s="149"/>
      <c r="J95" s="149"/>
      <c r="K95" s="153"/>
      <c r="L95" s="149"/>
      <c r="M95" s="153"/>
      <c r="N95" s="149"/>
      <c r="O95" s="153"/>
      <c r="P95" s="149"/>
      <c r="Q95" s="149"/>
      <c r="R95" s="149"/>
      <c r="S95" s="149"/>
      <c r="T95" s="149"/>
      <c r="U95" s="149"/>
      <c r="V95" s="149"/>
      <c r="W95" s="149"/>
      <c r="X95" s="165"/>
    </row>
    <row r="96" spans="1:24" s="126" customFormat="1" ht="21.75" customHeight="1">
      <c r="A96" s="147" t="s">
        <v>161</v>
      </c>
      <c r="B96" s="148">
        <f>B97+B98+B99+B101+B103</f>
        <v>23</v>
      </c>
      <c r="C96" s="149">
        <v>1448.54</v>
      </c>
      <c r="D96" s="149">
        <v>167.09999999999997</v>
      </c>
      <c r="E96" s="149">
        <v>83.56</v>
      </c>
      <c r="F96" s="149">
        <v>47.4</v>
      </c>
      <c r="G96" s="149">
        <v>26.779999999999998</v>
      </c>
      <c r="H96" s="149">
        <v>7.880000000000001</v>
      </c>
      <c r="I96" s="149">
        <v>18.9</v>
      </c>
      <c r="J96" s="149">
        <v>9.36</v>
      </c>
      <c r="K96" s="149">
        <v>0</v>
      </c>
      <c r="L96" s="149">
        <v>0</v>
      </c>
      <c r="M96" s="149">
        <v>0</v>
      </c>
      <c r="N96" s="149">
        <v>0</v>
      </c>
      <c r="O96" s="149">
        <v>0</v>
      </c>
      <c r="P96" s="149">
        <v>0</v>
      </c>
      <c r="Q96" s="149">
        <v>695.44</v>
      </c>
      <c r="R96" s="149">
        <v>0</v>
      </c>
      <c r="S96" s="149">
        <v>0</v>
      </c>
      <c r="T96" s="149">
        <v>440</v>
      </c>
      <c r="U96" s="149">
        <v>0</v>
      </c>
      <c r="V96" s="149">
        <v>0</v>
      </c>
      <c r="W96" s="149">
        <v>146</v>
      </c>
      <c r="X96" s="164"/>
    </row>
    <row r="97" spans="1:24" s="126" customFormat="1" ht="21.75" customHeight="1">
      <c r="A97" s="150" t="s">
        <v>162</v>
      </c>
      <c r="B97" s="172"/>
      <c r="C97" s="149">
        <v>0</v>
      </c>
      <c r="D97" s="149">
        <v>0</v>
      </c>
      <c r="E97" s="152"/>
      <c r="F97" s="152"/>
      <c r="G97" s="149">
        <v>0</v>
      </c>
      <c r="H97" s="152"/>
      <c r="I97" s="152"/>
      <c r="J97" s="152"/>
      <c r="K97" s="152"/>
      <c r="L97" s="152"/>
      <c r="M97" s="153"/>
      <c r="N97" s="152"/>
      <c r="O97" s="152"/>
      <c r="P97" s="152"/>
      <c r="Q97" s="149">
        <v>0</v>
      </c>
      <c r="R97" s="149">
        <v>0</v>
      </c>
      <c r="S97" s="152"/>
      <c r="T97" s="152"/>
      <c r="U97" s="152"/>
      <c r="V97" s="152"/>
      <c r="W97" s="149">
        <v>0</v>
      </c>
      <c r="X97" s="175"/>
    </row>
    <row r="98" spans="1:24" s="126" customFormat="1" ht="21.75" customHeight="1">
      <c r="A98" s="150" t="s">
        <v>163</v>
      </c>
      <c r="B98" s="154"/>
      <c r="C98" s="149">
        <v>1217</v>
      </c>
      <c r="D98" s="149">
        <v>0</v>
      </c>
      <c r="E98" s="149"/>
      <c r="F98" s="149"/>
      <c r="G98" s="149">
        <v>0</v>
      </c>
      <c r="H98" s="149"/>
      <c r="I98" s="149"/>
      <c r="J98" s="149"/>
      <c r="K98" s="153"/>
      <c r="L98" s="149"/>
      <c r="M98" s="153"/>
      <c r="N98" s="149"/>
      <c r="O98" s="153"/>
      <c r="P98" s="149"/>
      <c r="Q98" s="149">
        <v>631</v>
      </c>
      <c r="R98" s="149">
        <v>0</v>
      </c>
      <c r="S98" s="149"/>
      <c r="T98" s="149">
        <v>440</v>
      </c>
      <c r="U98" s="149"/>
      <c r="V98" s="149"/>
      <c r="W98" s="149">
        <v>146</v>
      </c>
      <c r="X98" s="165"/>
    </row>
    <row r="99" spans="1:24" s="126" customFormat="1" ht="21.75" customHeight="1">
      <c r="A99" s="150" t="s">
        <v>164</v>
      </c>
      <c r="B99" s="151">
        <f>B100</f>
        <v>12</v>
      </c>
      <c r="C99" s="152">
        <v>104.52999999999999</v>
      </c>
      <c r="D99" s="152">
        <v>80.52999999999999</v>
      </c>
      <c r="E99" s="152">
        <v>41.16</v>
      </c>
      <c r="F99" s="152">
        <v>26.04</v>
      </c>
      <c r="G99" s="152">
        <v>13.329999999999998</v>
      </c>
      <c r="H99" s="152">
        <v>3.43</v>
      </c>
      <c r="I99" s="152">
        <v>9.899999999999999</v>
      </c>
      <c r="J99" s="152">
        <v>0</v>
      </c>
      <c r="K99" s="152">
        <v>0</v>
      </c>
      <c r="L99" s="152">
        <v>0</v>
      </c>
      <c r="M99" s="152">
        <v>0</v>
      </c>
      <c r="N99" s="152">
        <v>0</v>
      </c>
      <c r="O99" s="152">
        <v>0</v>
      </c>
      <c r="P99" s="152">
        <v>0</v>
      </c>
      <c r="Q99" s="152">
        <v>24</v>
      </c>
      <c r="R99" s="152">
        <v>0</v>
      </c>
      <c r="S99" s="152">
        <v>0</v>
      </c>
      <c r="T99" s="152">
        <v>0</v>
      </c>
      <c r="U99" s="152">
        <v>0</v>
      </c>
      <c r="V99" s="152">
        <v>0</v>
      </c>
      <c r="W99" s="152">
        <v>0</v>
      </c>
      <c r="X99" s="165"/>
    </row>
    <row r="100" spans="1:24" ht="21.75" customHeight="1">
      <c r="A100" s="150" t="s">
        <v>165</v>
      </c>
      <c r="B100" s="151">
        <v>12</v>
      </c>
      <c r="C100" s="149">
        <v>104.52999999999999</v>
      </c>
      <c r="D100" s="149">
        <v>80.52999999999999</v>
      </c>
      <c r="E100" s="153">
        <v>41.16</v>
      </c>
      <c r="F100" s="153">
        <v>26.04</v>
      </c>
      <c r="G100" s="149">
        <v>13.329999999999998</v>
      </c>
      <c r="H100" s="149">
        <v>3.43</v>
      </c>
      <c r="I100" s="149">
        <v>9.899999999999999</v>
      </c>
      <c r="J100" s="156"/>
      <c r="K100" s="153"/>
      <c r="L100" s="153"/>
      <c r="M100" s="153"/>
      <c r="N100" s="149"/>
      <c r="O100" s="153"/>
      <c r="P100" s="149"/>
      <c r="Q100" s="149">
        <v>24</v>
      </c>
      <c r="R100" s="149">
        <v>0</v>
      </c>
      <c r="S100" s="149"/>
      <c r="T100" s="149"/>
      <c r="U100" s="149"/>
      <c r="V100" s="149"/>
      <c r="W100" s="149">
        <v>0</v>
      </c>
      <c r="X100" s="165"/>
    </row>
    <row r="101" spans="1:24" s="126" customFormat="1" ht="21.75" customHeight="1">
      <c r="A101" s="150" t="s">
        <v>166</v>
      </c>
      <c r="B101" s="154">
        <f>B102</f>
        <v>11</v>
      </c>
      <c r="C101" s="155">
        <v>127.01</v>
      </c>
      <c r="D101" s="155">
        <v>86.57</v>
      </c>
      <c r="E101" s="155">
        <v>42.4</v>
      </c>
      <c r="F101" s="155">
        <v>21.36</v>
      </c>
      <c r="G101" s="155">
        <v>13.45</v>
      </c>
      <c r="H101" s="155">
        <v>4.45</v>
      </c>
      <c r="I101" s="155">
        <v>9</v>
      </c>
      <c r="J101" s="155">
        <v>9.36</v>
      </c>
      <c r="K101" s="155">
        <v>0</v>
      </c>
      <c r="L101" s="155">
        <v>0</v>
      </c>
      <c r="M101" s="155">
        <v>0</v>
      </c>
      <c r="N101" s="155">
        <v>0</v>
      </c>
      <c r="O101" s="155">
        <v>0</v>
      </c>
      <c r="P101" s="155">
        <v>0</v>
      </c>
      <c r="Q101" s="155">
        <v>40.44</v>
      </c>
      <c r="R101" s="155">
        <v>0</v>
      </c>
      <c r="S101" s="155">
        <v>0</v>
      </c>
      <c r="T101" s="155">
        <v>0</v>
      </c>
      <c r="U101" s="155">
        <v>0</v>
      </c>
      <c r="V101" s="155">
        <v>0</v>
      </c>
      <c r="W101" s="155">
        <v>0</v>
      </c>
      <c r="X101" s="165"/>
    </row>
    <row r="102" spans="1:24" ht="21.75" customHeight="1">
      <c r="A102" s="150" t="s">
        <v>167</v>
      </c>
      <c r="B102" s="154">
        <v>11</v>
      </c>
      <c r="C102" s="149">
        <v>127.01</v>
      </c>
      <c r="D102" s="149">
        <v>86.57</v>
      </c>
      <c r="E102" s="153">
        <v>42.4</v>
      </c>
      <c r="F102" s="153">
        <v>21.36</v>
      </c>
      <c r="G102" s="149">
        <v>13.45</v>
      </c>
      <c r="H102" s="149">
        <v>4.45</v>
      </c>
      <c r="I102" s="149">
        <v>9</v>
      </c>
      <c r="J102" s="153">
        <v>9.36</v>
      </c>
      <c r="K102" s="153"/>
      <c r="L102" s="153"/>
      <c r="M102" s="153"/>
      <c r="N102" s="149"/>
      <c r="O102" s="153"/>
      <c r="P102" s="149"/>
      <c r="Q102" s="149">
        <v>40.44</v>
      </c>
      <c r="R102" s="149">
        <v>0</v>
      </c>
      <c r="S102" s="149"/>
      <c r="T102" s="149"/>
      <c r="U102" s="149"/>
      <c r="V102" s="149"/>
      <c r="W102" s="149">
        <v>0</v>
      </c>
      <c r="X102" s="165"/>
    </row>
    <row r="103" spans="1:24" s="126" customFormat="1" ht="21.75" customHeight="1">
      <c r="A103" s="150" t="s">
        <v>168</v>
      </c>
      <c r="B103" s="154"/>
      <c r="C103" s="149">
        <v>0</v>
      </c>
      <c r="D103" s="149">
        <v>0</v>
      </c>
      <c r="E103" s="153"/>
      <c r="F103" s="153"/>
      <c r="G103" s="149">
        <v>0</v>
      </c>
      <c r="H103" s="149"/>
      <c r="I103" s="149"/>
      <c r="J103" s="153"/>
      <c r="K103" s="153"/>
      <c r="L103" s="153"/>
      <c r="M103" s="153"/>
      <c r="N103" s="149"/>
      <c r="O103" s="153"/>
      <c r="P103" s="149"/>
      <c r="Q103" s="149">
        <v>0</v>
      </c>
      <c r="R103" s="149">
        <v>0</v>
      </c>
      <c r="S103" s="149"/>
      <c r="T103" s="149"/>
      <c r="U103" s="149"/>
      <c r="V103" s="149"/>
      <c r="W103" s="149">
        <v>0</v>
      </c>
      <c r="X103" s="165"/>
    </row>
    <row r="104" spans="1:24" s="126" customFormat="1" ht="21.75" customHeight="1">
      <c r="A104" s="150"/>
      <c r="B104" s="151"/>
      <c r="C104" s="149"/>
      <c r="D104" s="149"/>
      <c r="E104" s="149"/>
      <c r="F104" s="149"/>
      <c r="G104" s="149"/>
      <c r="H104" s="149"/>
      <c r="I104" s="149"/>
      <c r="J104" s="149"/>
      <c r="K104" s="153"/>
      <c r="L104" s="149"/>
      <c r="M104" s="153"/>
      <c r="N104" s="149"/>
      <c r="O104" s="153"/>
      <c r="P104" s="149"/>
      <c r="Q104" s="149"/>
      <c r="R104" s="149"/>
      <c r="S104" s="149"/>
      <c r="T104" s="149"/>
      <c r="U104" s="149"/>
      <c r="V104" s="149"/>
      <c r="W104" s="149"/>
      <c r="X104" s="165"/>
    </row>
    <row r="105" spans="1:24" s="126" customFormat="1" ht="21.75" customHeight="1">
      <c r="A105" s="147" t="s">
        <v>169</v>
      </c>
      <c r="B105" s="148">
        <f>B106+B110+B111+B112+B114+B116</f>
        <v>147</v>
      </c>
      <c r="C105" s="149">
        <v>2159.8100000000004</v>
      </c>
      <c r="D105" s="149">
        <v>1025.45</v>
      </c>
      <c r="E105" s="149">
        <v>488.28</v>
      </c>
      <c r="F105" s="149">
        <v>122.88000000000001</v>
      </c>
      <c r="G105" s="149">
        <v>149.55</v>
      </c>
      <c r="H105" s="149">
        <v>33.58</v>
      </c>
      <c r="I105" s="149">
        <v>115.97</v>
      </c>
      <c r="J105" s="149">
        <v>182.04000000000002</v>
      </c>
      <c r="K105" s="149">
        <v>0</v>
      </c>
      <c r="L105" s="149">
        <v>0</v>
      </c>
      <c r="M105" s="149">
        <v>0</v>
      </c>
      <c r="N105" s="149">
        <v>0</v>
      </c>
      <c r="O105" s="149">
        <v>0</v>
      </c>
      <c r="P105" s="149">
        <v>82.7</v>
      </c>
      <c r="Q105" s="149">
        <v>321.36</v>
      </c>
      <c r="R105" s="149">
        <v>6</v>
      </c>
      <c r="S105" s="149">
        <v>0</v>
      </c>
      <c r="T105" s="149">
        <v>300</v>
      </c>
      <c r="U105" s="149">
        <v>0</v>
      </c>
      <c r="V105" s="149">
        <v>0</v>
      </c>
      <c r="W105" s="149">
        <v>507</v>
      </c>
      <c r="X105" s="164"/>
    </row>
    <row r="106" spans="1:24" s="126" customFormat="1" ht="21.75" customHeight="1">
      <c r="A106" s="150" t="s">
        <v>170</v>
      </c>
      <c r="B106" s="151">
        <f>B107+B108+B109</f>
        <v>90</v>
      </c>
      <c r="C106" s="152">
        <v>1492.7500000000002</v>
      </c>
      <c r="D106" s="152">
        <v>575.85</v>
      </c>
      <c r="E106" s="152">
        <v>309.72</v>
      </c>
      <c r="F106" s="152">
        <v>122.88000000000001</v>
      </c>
      <c r="G106" s="152">
        <v>91.17</v>
      </c>
      <c r="H106" s="152">
        <v>18.7</v>
      </c>
      <c r="I106" s="152">
        <v>72.47</v>
      </c>
      <c r="J106" s="152">
        <v>52.08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52">
        <v>0</v>
      </c>
      <c r="Q106" s="152">
        <v>147.90000000000003</v>
      </c>
      <c r="R106" s="152">
        <v>6</v>
      </c>
      <c r="S106" s="152">
        <v>0</v>
      </c>
      <c r="T106" s="152">
        <v>300</v>
      </c>
      <c r="U106" s="152">
        <v>0</v>
      </c>
      <c r="V106" s="152">
        <v>0</v>
      </c>
      <c r="W106" s="152">
        <v>463</v>
      </c>
      <c r="X106" s="173"/>
    </row>
    <row r="107" spans="1:24" ht="21.75" customHeight="1">
      <c r="A107" s="150" t="s">
        <v>171</v>
      </c>
      <c r="B107" s="154">
        <v>54</v>
      </c>
      <c r="C107" s="149">
        <v>1175.74</v>
      </c>
      <c r="D107" s="149">
        <v>338.35</v>
      </c>
      <c r="E107" s="153">
        <v>187.32000000000002</v>
      </c>
      <c r="F107" s="153">
        <v>49.2</v>
      </c>
      <c r="G107" s="149">
        <v>49.75</v>
      </c>
      <c r="H107" s="149">
        <v>8.5</v>
      </c>
      <c r="I107" s="149">
        <v>41.25</v>
      </c>
      <c r="J107" s="153">
        <v>52.08</v>
      </c>
      <c r="K107" s="153"/>
      <c r="L107" s="153"/>
      <c r="M107" s="153"/>
      <c r="N107" s="149"/>
      <c r="O107" s="153"/>
      <c r="P107" s="149"/>
      <c r="Q107" s="149">
        <v>68.39</v>
      </c>
      <c r="R107" s="149">
        <v>6</v>
      </c>
      <c r="S107" s="149"/>
      <c r="T107" s="149">
        <v>300</v>
      </c>
      <c r="U107" s="149"/>
      <c r="V107" s="149"/>
      <c r="W107" s="149">
        <v>463</v>
      </c>
      <c r="X107" s="165"/>
    </row>
    <row r="108" spans="1:24" ht="21.75" customHeight="1">
      <c r="A108" s="150" t="s">
        <v>172</v>
      </c>
      <c r="B108" s="154">
        <v>33</v>
      </c>
      <c r="C108" s="149">
        <v>292.31000000000006</v>
      </c>
      <c r="D108" s="149">
        <v>221.10000000000002</v>
      </c>
      <c r="E108" s="153">
        <v>114.24</v>
      </c>
      <c r="F108" s="153">
        <v>69.12</v>
      </c>
      <c r="G108" s="149">
        <v>37.739999999999995</v>
      </c>
      <c r="H108" s="149">
        <v>9.52</v>
      </c>
      <c r="I108" s="149">
        <v>28.22</v>
      </c>
      <c r="J108" s="149"/>
      <c r="K108" s="153"/>
      <c r="L108" s="153"/>
      <c r="M108" s="153"/>
      <c r="N108" s="149"/>
      <c r="O108" s="153"/>
      <c r="P108" s="149"/>
      <c r="Q108" s="149">
        <v>71.21000000000001</v>
      </c>
      <c r="R108" s="149">
        <v>0</v>
      </c>
      <c r="S108" s="149"/>
      <c r="T108" s="149"/>
      <c r="U108" s="149"/>
      <c r="V108" s="149"/>
      <c r="W108" s="149">
        <v>0</v>
      </c>
      <c r="X108" s="165"/>
    </row>
    <row r="109" spans="1:24" ht="21.75" customHeight="1">
      <c r="A109" s="150" t="s">
        <v>173</v>
      </c>
      <c r="B109" s="151">
        <v>3</v>
      </c>
      <c r="C109" s="149">
        <v>24.700000000000003</v>
      </c>
      <c r="D109" s="149">
        <v>16.400000000000002</v>
      </c>
      <c r="E109" s="153">
        <v>8.16</v>
      </c>
      <c r="F109" s="153">
        <v>4.5600000000000005</v>
      </c>
      <c r="G109" s="149">
        <v>3.68</v>
      </c>
      <c r="H109" s="149">
        <v>0.68</v>
      </c>
      <c r="I109" s="149">
        <v>3</v>
      </c>
      <c r="J109" s="149"/>
      <c r="K109" s="153"/>
      <c r="L109" s="153"/>
      <c r="M109" s="153"/>
      <c r="N109" s="149"/>
      <c r="O109" s="153"/>
      <c r="P109" s="149"/>
      <c r="Q109" s="149">
        <v>8.3</v>
      </c>
      <c r="R109" s="149">
        <v>0</v>
      </c>
      <c r="S109" s="149"/>
      <c r="T109" s="149"/>
      <c r="U109" s="149"/>
      <c r="V109" s="149"/>
      <c r="W109" s="149">
        <v>0</v>
      </c>
      <c r="X109" s="165"/>
    </row>
    <row r="110" spans="1:24" s="126" customFormat="1" ht="21.75" customHeight="1">
      <c r="A110" s="150" t="s">
        <v>174</v>
      </c>
      <c r="B110" s="151"/>
      <c r="C110" s="149">
        <v>5</v>
      </c>
      <c r="D110" s="149">
        <v>0</v>
      </c>
      <c r="E110" s="149"/>
      <c r="F110" s="149"/>
      <c r="G110" s="149">
        <v>0</v>
      </c>
      <c r="H110" s="149"/>
      <c r="I110" s="149"/>
      <c r="J110" s="149"/>
      <c r="K110" s="153"/>
      <c r="L110" s="149"/>
      <c r="M110" s="153"/>
      <c r="N110" s="149"/>
      <c r="O110" s="153"/>
      <c r="P110" s="149"/>
      <c r="Q110" s="149">
        <v>5</v>
      </c>
      <c r="R110" s="149">
        <v>0</v>
      </c>
      <c r="S110" s="149"/>
      <c r="T110" s="149"/>
      <c r="U110" s="149"/>
      <c r="V110" s="149"/>
      <c r="W110" s="149">
        <v>0</v>
      </c>
      <c r="X110" s="165"/>
    </row>
    <row r="111" spans="1:24" s="126" customFormat="1" ht="21.75" customHeight="1">
      <c r="A111" s="150" t="s">
        <v>175</v>
      </c>
      <c r="B111" s="154"/>
      <c r="C111" s="149">
        <v>0</v>
      </c>
      <c r="D111" s="149">
        <v>0</v>
      </c>
      <c r="E111" s="149"/>
      <c r="F111" s="149"/>
      <c r="G111" s="149">
        <v>0</v>
      </c>
      <c r="H111" s="149"/>
      <c r="I111" s="149"/>
      <c r="J111" s="149"/>
      <c r="K111" s="153"/>
      <c r="L111" s="149"/>
      <c r="M111" s="153"/>
      <c r="N111" s="149"/>
      <c r="O111" s="153"/>
      <c r="P111" s="149"/>
      <c r="Q111" s="149">
        <v>0</v>
      </c>
      <c r="R111" s="149">
        <v>0</v>
      </c>
      <c r="S111" s="149"/>
      <c r="T111" s="149"/>
      <c r="U111" s="149"/>
      <c r="V111" s="149"/>
      <c r="W111" s="149">
        <v>0</v>
      </c>
      <c r="X111" s="165"/>
    </row>
    <row r="112" spans="1:24" s="126" customFormat="1" ht="21.75" customHeight="1">
      <c r="A112" s="150" t="s">
        <v>176</v>
      </c>
      <c r="B112" s="154">
        <f>B113</f>
        <v>0</v>
      </c>
      <c r="C112" s="155">
        <v>51.3</v>
      </c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155">
        <v>0</v>
      </c>
      <c r="J112" s="155">
        <v>0</v>
      </c>
      <c r="K112" s="155">
        <v>0</v>
      </c>
      <c r="L112" s="155">
        <v>0</v>
      </c>
      <c r="M112" s="155">
        <v>0</v>
      </c>
      <c r="N112" s="155">
        <v>0</v>
      </c>
      <c r="O112" s="155">
        <v>0</v>
      </c>
      <c r="P112" s="155">
        <v>0</v>
      </c>
      <c r="Q112" s="155">
        <v>51.3</v>
      </c>
      <c r="R112" s="155">
        <v>0</v>
      </c>
      <c r="S112" s="155">
        <v>0</v>
      </c>
      <c r="T112" s="155">
        <v>0</v>
      </c>
      <c r="U112" s="155">
        <v>0</v>
      </c>
      <c r="V112" s="155">
        <v>0</v>
      </c>
      <c r="W112" s="155">
        <v>0</v>
      </c>
      <c r="X112" s="165"/>
    </row>
    <row r="113" spans="1:24" ht="21.75" customHeight="1">
      <c r="A113" s="150" t="s">
        <v>177</v>
      </c>
      <c r="B113" s="154"/>
      <c r="C113" s="149">
        <v>51.3</v>
      </c>
      <c r="D113" s="149">
        <v>0</v>
      </c>
      <c r="E113" s="149"/>
      <c r="F113" s="149"/>
      <c r="G113" s="149">
        <v>0</v>
      </c>
      <c r="H113" s="149"/>
      <c r="I113" s="149">
        <v>0</v>
      </c>
      <c r="J113" s="149"/>
      <c r="K113" s="153"/>
      <c r="L113" s="149"/>
      <c r="M113" s="153"/>
      <c r="N113" s="149"/>
      <c r="O113" s="153"/>
      <c r="P113" s="149"/>
      <c r="Q113" s="149">
        <v>51.3</v>
      </c>
      <c r="R113" s="149">
        <v>0</v>
      </c>
      <c r="S113" s="149"/>
      <c r="T113" s="149"/>
      <c r="U113" s="149"/>
      <c r="V113" s="149"/>
      <c r="W113" s="149">
        <v>0</v>
      </c>
      <c r="X113" s="165"/>
    </row>
    <row r="114" spans="1:24" s="126" customFormat="1" ht="21.75" customHeight="1">
      <c r="A114" s="150" t="s">
        <v>178</v>
      </c>
      <c r="B114" s="154">
        <f>B115</f>
        <v>57</v>
      </c>
      <c r="C114" s="155">
        <v>600.76</v>
      </c>
      <c r="D114" s="155">
        <v>449.6</v>
      </c>
      <c r="E114" s="155">
        <v>178.56</v>
      </c>
      <c r="F114" s="155">
        <v>0</v>
      </c>
      <c r="G114" s="155">
        <v>58.38</v>
      </c>
      <c r="H114" s="155">
        <v>14.88</v>
      </c>
      <c r="I114" s="155">
        <v>43.5</v>
      </c>
      <c r="J114" s="155">
        <v>129.96</v>
      </c>
      <c r="K114" s="155">
        <v>0</v>
      </c>
      <c r="L114" s="155">
        <v>0</v>
      </c>
      <c r="M114" s="155">
        <v>0</v>
      </c>
      <c r="N114" s="155">
        <v>0</v>
      </c>
      <c r="O114" s="155">
        <v>0</v>
      </c>
      <c r="P114" s="155">
        <v>82.7</v>
      </c>
      <c r="Q114" s="155">
        <v>117.16</v>
      </c>
      <c r="R114" s="155">
        <v>0</v>
      </c>
      <c r="S114" s="155">
        <v>0</v>
      </c>
      <c r="T114" s="155">
        <v>0</v>
      </c>
      <c r="U114" s="155">
        <v>0</v>
      </c>
      <c r="V114" s="155">
        <v>0</v>
      </c>
      <c r="W114" s="155">
        <v>34</v>
      </c>
      <c r="X114" s="176"/>
    </row>
    <row r="115" spans="1:24" ht="21.75" customHeight="1">
      <c r="A115" s="150" t="s">
        <v>179</v>
      </c>
      <c r="B115" s="151">
        <v>57</v>
      </c>
      <c r="C115" s="149">
        <v>600.76</v>
      </c>
      <c r="D115" s="149">
        <v>449.6</v>
      </c>
      <c r="E115" s="153">
        <v>178.56</v>
      </c>
      <c r="F115" s="153"/>
      <c r="G115" s="149">
        <v>58.38</v>
      </c>
      <c r="H115" s="149">
        <v>14.88</v>
      </c>
      <c r="I115" s="149">
        <v>43.5</v>
      </c>
      <c r="J115" s="153">
        <v>129.96</v>
      </c>
      <c r="K115" s="153"/>
      <c r="L115" s="153"/>
      <c r="M115" s="153"/>
      <c r="N115" s="149"/>
      <c r="O115" s="153"/>
      <c r="P115" s="161">
        <v>82.7</v>
      </c>
      <c r="Q115" s="149">
        <v>117.16</v>
      </c>
      <c r="R115" s="149">
        <v>0</v>
      </c>
      <c r="S115" s="149"/>
      <c r="T115" s="149"/>
      <c r="U115" s="149"/>
      <c r="V115" s="149"/>
      <c r="W115" s="149">
        <v>34</v>
      </c>
      <c r="X115" s="165"/>
    </row>
    <row r="116" spans="1:24" s="126" customFormat="1" ht="21.75" customHeight="1">
      <c r="A116" s="150" t="s">
        <v>180</v>
      </c>
      <c r="B116" s="151"/>
      <c r="C116" s="149">
        <v>10</v>
      </c>
      <c r="D116" s="149">
        <v>0</v>
      </c>
      <c r="E116" s="149"/>
      <c r="F116" s="149"/>
      <c r="G116" s="149">
        <v>0</v>
      </c>
      <c r="H116" s="149"/>
      <c r="I116" s="149"/>
      <c r="J116" s="149"/>
      <c r="K116" s="153"/>
      <c r="L116" s="149"/>
      <c r="M116" s="153"/>
      <c r="N116" s="149"/>
      <c r="O116" s="153"/>
      <c r="P116" s="149"/>
      <c r="Q116" s="149">
        <v>0</v>
      </c>
      <c r="R116" s="149">
        <v>0</v>
      </c>
      <c r="S116" s="149"/>
      <c r="T116" s="149"/>
      <c r="U116" s="149"/>
      <c r="V116" s="149"/>
      <c r="W116" s="149">
        <v>10</v>
      </c>
      <c r="X116" s="165"/>
    </row>
    <row r="117" spans="1:24" s="126" customFormat="1" ht="21.75" customHeight="1">
      <c r="A117" s="150"/>
      <c r="B117" s="151"/>
      <c r="C117" s="149"/>
      <c r="D117" s="149"/>
      <c r="E117" s="149"/>
      <c r="F117" s="149"/>
      <c r="G117" s="149"/>
      <c r="H117" s="149"/>
      <c r="I117" s="149"/>
      <c r="J117" s="149"/>
      <c r="K117" s="153"/>
      <c r="L117" s="149"/>
      <c r="M117" s="153"/>
      <c r="N117" s="149"/>
      <c r="O117" s="153"/>
      <c r="P117" s="149"/>
      <c r="Q117" s="149"/>
      <c r="R117" s="149"/>
      <c r="S117" s="149"/>
      <c r="T117" s="149"/>
      <c r="U117" s="149"/>
      <c r="V117" s="149"/>
      <c r="W117" s="149"/>
      <c r="X117" s="165"/>
    </row>
    <row r="118" spans="1:24" s="126" customFormat="1" ht="21.75" customHeight="1">
      <c r="A118" s="147" t="s">
        <v>181</v>
      </c>
      <c r="B118" s="148">
        <f>B119+B123+B125+B126+B127+B128+B129+B130+B132+B134+B135+B136+B137+B138+B139+B140+B142</f>
        <v>4188</v>
      </c>
      <c r="C118" s="149">
        <v>52761.27999999999</v>
      </c>
      <c r="D118" s="149">
        <v>10349.710000000001</v>
      </c>
      <c r="E118" s="149">
        <v>921.7199999999999</v>
      </c>
      <c r="F118" s="149">
        <v>251.52</v>
      </c>
      <c r="G118" s="149">
        <v>237.05</v>
      </c>
      <c r="H118" s="149">
        <v>66.95</v>
      </c>
      <c r="I118" s="149">
        <v>170.1</v>
      </c>
      <c r="J118" s="149">
        <v>323.88</v>
      </c>
      <c r="K118" s="149">
        <v>8200</v>
      </c>
      <c r="L118" s="149">
        <v>0</v>
      </c>
      <c r="M118" s="149">
        <v>0</v>
      </c>
      <c r="N118" s="149">
        <v>0</v>
      </c>
      <c r="O118" s="149">
        <v>0</v>
      </c>
      <c r="P118" s="149">
        <v>415.54</v>
      </c>
      <c r="Q118" s="149">
        <v>1096.6899999999998</v>
      </c>
      <c r="R118" s="149">
        <v>2385.1</v>
      </c>
      <c r="S118" s="149">
        <v>0</v>
      </c>
      <c r="T118" s="149">
        <v>0</v>
      </c>
      <c r="U118" s="149">
        <v>20093.780000000002</v>
      </c>
      <c r="V118" s="149">
        <v>100</v>
      </c>
      <c r="W118" s="149">
        <v>18736</v>
      </c>
      <c r="X118" s="164"/>
    </row>
    <row r="119" spans="1:24" s="126" customFormat="1" ht="21.75" customHeight="1">
      <c r="A119" s="150" t="s">
        <v>182</v>
      </c>
      <c r="B119" s="148">
        <f>B120+B121+B122</f>
        <v>109</v>
      </c>
      <c r="C119" s="149">
        <v>1117.16</v>
      </c>
      <c r="D119" s="149">
        <v>746.8399999999999</v>
      </c>
      <c r="E119" s="149">
        <v>408.84</v>
      </c>
      <c r="F119" s="149">
        <v>158.88</v>
      </c>
      <c r="G119" s="149">
        <v>117.92</v>
      </c>
      <c r="H119" s="149">
        <v>34.07</v>
      </c>
      <c r="I119" s="149">
        <v>83.85</v>
      </c>
      <c r="J119" s="149">
        <v>61.2</v>
      </c>
      <c r="K119" s="149">
        <v>0</v>
      </c>
      <c r="L119" s="149">
        <v>0</v>
      </c>
      <c r="M119" s="149">
        <v>0</v>
      </c>
      <c r="N119" s="149">
        <v>0</v>
      </c>
      <c r="O119" s="149">
        <v>0</v>
      </c>
      <c r="P119" s="149">
        <v>0</v>
      </c>
      <c r="Q119" s="149">
        <v>370.32</v>
      </c>
      <c r="R119" s="149">
        <v>0</v>
      </c>
      <c r="S119" s="149">
        <v>0</v>
      </c>
      <c r="T119" s="149">
        <v>0</v>
      </c>
      <c r="U119" s="149">
        <v>0</v>
      </c>
      <c r="V119" s="149">
        <v>0</v>
      </c>
      <c r="W119" s="149">
        <v>0</v>
      </c>
      <c r="X119" s="166"/>
    </row>
    <row r="120" spans="1:24" s="125" customFormat="1" ht="21.75" customHeight="1">
      <c r="A120" s="150" t="s">
        <v>183</v>
      </c>
      <c r="B120" s="151">
        <v>69</v>
      </c>
      <c r="C120" s="149">
        <v>766.75</v>
      </c>
      <c r="D120" s="149">
        <v>485.61</v>
      </c>
      <c r="E120" s="153">
        <v>255.60000000000002</v>
      </c>
      <c r="F120" s="153">
        <v>111.72</v>
      </c>
      <c r="G120" s="149">
        <v>73.64999999999999</v>
      </c>
      <c r="H120" s="156">
        <v>21.3</v>
      </c>
      <c r="I120" s="149">
        <v>52.349999999999994</v>
      </c>
      <c r="J120" s="153">
        <v>44.64</v>
      </c>
      <c r="K120" s="153"/>
      <c r="L120" s="156"/>
      <c r="M120" s="153"/>
      <c r="N120" s="156"/>
      <c r="O120" s="153"/>
      <c r="P120" s="149"/>
      <c r="Q120" s="149">
        <v>281.14</v>
      </c>
      <c r="R120" s="149">
        <v>0</v>
      </c>
      <c r="S120" s="149"/>
      <c r="T120" s="149"/>
      <c r="U120" s="149"/>
      <c r="V120" s="149"/>
      <c r="W120" s="149">
        <v>0</v>
      </c>
      <c r="X120" s="165"/>
    </row>
    <row r="121" spans="1:24" s="125" customFormat="1" ht="21.75" customHeight="1">
      <c r="A121" s="150" t="s">
        <v>184</v>
      </c>
      <c r="B121" s="151">
        <v>30</v>
      </c>
      <c r="C121" s="149">
        <v>232.01</v>
      </c>
      <c r="D121" s="149">
        <v>192.66</v>
      </c>
      <c r="E121" s="153">
        <v>97.56</v>
      </c>
      <c r="F121" s="153">
        <v>47.16</v>
      </c>
      <c r="G121" s="149">
        <v>31.380000000000003</v>
      </c>
      <c r="H121" s="156">
        <v>8.13</v>
      </c>
      <c r="I121" s="149">
        <v>23.25</v>
      </c>
      <c r="J121" s="153">
        <v>16.56</v>
      </c>
      <c r="K121" s="153"/>
      <c r="L121" s="156"/>
      <c r="M121" s="153"/>
      <c r="N121" s="156"/>
      <c r="O121" s="153"/>
      <c r="P121" s="149"/>
      <c r="Q121" s="149">
        <v>39.35</v>
      </c>
      <c r="R121" s="149">
        <v>0</v>
      </c>
      <c r="S121" s="149"/>
      <c r="T121" s="149"/>
      <c r="U121" s="149"/>
      <c r="V121" s="149"/>
      <c r="W121" s="149">
        <v>0</v>
      </c>
      <c r="X121" s="165"/>
    </row>
    <row r="122" spans="1:24" ht="21.75" customHeight="1">
      <c r="A122" s="150" t="s">
        <v>185</v>
      </c>
      <c r="B122" s="151">
        <v>10</v>
      </c>
      <c r="C122" s="149">
        <v>118.4</v>
      </c>
      <c r="D122" s="149">
        <v>68.57</v>
      </c>
      <c r="E122" s="153">
        <v>55.67999999999999</v>
      </c>
      <c r="F122" s="153"/>
      <c r="G122" s="149">
        <v>12.89</v>
      </c>
      <c r="H122" s="156">
        <v>4.64</v>
      </c>
      <c r="I122" s="149">
        <v>8.25</v>
      </c>
      <c r="J122" s="153"/>
      <c r="K122" s="153"/>
      <c r="L122" s="153"/>
      <c r="M122" s="153"/>
      <c r="N122" s="149"/>
      <c r="O122" s="153"/>
      <c r="P122" s="149"/>
      <c r="Q122" s="149">
        <v>49.83</v>
      </c>
      <c r="R122" s="149">
        <v>0</v>
      </c>
      <c r="S122" s="149"/>
      <c r="T122" s="149"/>
      <c r="U122" s="149"/>
      <c r="V122" s="149"/>
      <c r="W122" s="149">
        <v>0</v>
      </c>
      <c r="X122" s="165"/>
    </row>
    <row r="123" spans="1:24" s="126" customFormat="1" ht="21.75" customHeight="1">
      <c r="A123" s="150" t="s">
        <v>186</v>
      </c>
      <c r="B123" s="151">
        <f>B124</f>
        <v>75</v>
      </c>
      <c r="C123" s="152">
        <v>836.31</v>
      </c>
      <c r="D123" s="152">
        <v>721.25</v>
      </c>
      <c r="E123" s="152">
        <v>370.2</v>
      </c>
      <c r="F123" s="152">
        <v>32.88</v>
      </c>
      <c r="G123" s="152">
        <v>77.99</v>
      </c>
      <c r="H123" s="152">
        <v>20.99</v>
      </c>
      <c r="I123" s="152">
        <v>57</v>
      </c>
      <c r="J123" s="152">
        <v>239.64</v>
      </c>
      <c r="K123" s="152">
        <v>0</v>
      </c>
      <c r="L123" s="152">
        <v>0</v>
      </c>
      <c r="M123" s="152">
        <v>0</v>
      </c>
      <c r="N123" s="152">
        <v>0</v>
      </c>
      <c r="O123" s="152">
        <v>0</v>
      </c>
      <c r="P123" s="152">
        <v>0.54</v>
      </c>
      <c r="Q123" s="152">
        <v>115.06</v>
      </c>
      <c r="R123" s="152">
        <v>0</v>
      </c>
      <c r="S123" s="152">
        <v>0</v>
      </c>
      <c r="T123" s="152">
        <v>0</v>
      </c>
      <c r="U123" s="152">
        <v>0</v>
      </c>
      <c r="V123" s="152">
        <v>0</v>
      </c>
      <c r="W123" s="152">
        <v>0</v>
      </c>
      <c r="X123" s="165"/>
    </row>
    <row r="124" spans="1:24" ht="21.75" customHeight="1">
      <c r="A124" s="150" t="s">
        <v>187</v>
      </c>
      <c r="B124" s="151">
        <v>75</v>
      </c>
      <c r="C124" s="149">
        <v>836.31</v>
      </c>
      <c r="D124" s="149">
        <v>721.25</v>
      </c>
      <c r="E124" s="153">
        <v>370.2</v>
      </c>
      <c r="F124" s="153">
        <v>32.88</v>
      </c>
      <c r="G124" s="149">
        <v>77.99</v>
      </c>
      <c r="H124" s="156">
        <v>20.99</v>
      </c>
      <c r="I124" s="149">
        <v>57</v>
      </c>
      <c r="J124" s="153">
        <v>239.64</v>
      </c>
      <c r="K124" s="153"/>
      <c r="L124" s="149"/>
      <c r="M124" s="153"/>
      <c r="N124" s="149"/>
      <c r="O124" s="153"/>
      <c r="P124" s="161">
        <v>0.54</v>
      </c>
      <c r="Q124" s="149">
        <v>115.06</v>
      </c>
      <c r="R124" s="149">
        <v>0</v>
      </c>
      <c r="S124" s="149"/>
      <c r="T124" s="149"/>
      <c r="U124" s="149"/>
      <c r="V124" s="149"/>
      <c r="W124" s="149">
        <v>0</v>
      </c>
      <c r="X124" s="165"/>
    </row>
    <row r="125" spans="1:24" s="126" customFormat="1" ht="21.75" customHeight="1">
      <c r="A125" s="150" t="s">
        <v>188</v>
      </c>
      <c r="B125" s="151"/>
      <c r="C125" s="149">
        <v>27295</v>
      </c>
      <c r="D125" s="149">
        <v>8245</v>
      </c>
      <c r="E125" s="149"/>
      <c r="F125" s="149"/>
      <c r="G125" s="149">
        <v>0</v>
      </c>
      <c r="H125" s="149"/>
      <c r="I125" s="149"/>
      <c r="J125" s="149"/>
      <c r="K125" s="153">
        <v>8200</v>
      </c>
      <c r="L125" s="149"/>
      <c r="M125" s="153"/>
      <c r="N125" s="149"/>
      <c r="O125" s="153"/>
      <c r="P125" s="149">
        <v>45</v>
      </c>
      <c r="Q125" s="149">
        <v>0</v>
      </c>
      <c r="R125" s="149">
        <v>0</v>
      </c>
      <c r="S125" s="149"/>
      <c r="T125" s="149"/>
      <c r="U125" s="149">
        <v>19050</v>
      </c>
      <c r="V125" s="149"/>
      <c r="W125" s="149">
        <v>0</v>
      </c>
      <c r="X125" s="165"/>
    </row>
    <row r="126" spans="1:24" s="126" customFormat="1" ht="21.75" customHeight="1">
      <c r="A126" s="150" t="s">
        <v>189</v>
      </c>
      <c r="B126" s="151"/>
      <c r="C126" s="149">
        <v>2243</v>
      </c>
      <c r="D126" s="149">
        <v>0</v>
      </c>
      <c r="E126" s="149"/>
      <c r="F126" s="149"/>
      <c r="G126" s="149">
        <v>0</v>
      </c>
      <c r="H126" s="149"/>
      <c r="I126" s="149"/>
      <c r="J126" s="149"/>
      <c r="K126" s="153"/>
      <c r="L126" s="149"/>
      <c r="M126" s="153"/>
      <c r="N126" s="149"/>
      <c r="O126" s="153"/>
      <c r="P126" s="149"/>
      <c r="Q126" s="149">
        <v>519</v>
      </c>
      <c r="R126" s="149">
        <v>0</v>
      </c>
      <c r="S126" s="149"/>
      <c r="T126" s="149"/>
      <c r="U126" s="149"/>
      <c r="V126" s="149"/>
      <c r="W126" s="149">
        <v>1724</v>
      </c>
      <c r="X126" s="165"/>
    </row>
    <row r="127" spans="1:24" s="94" customFormat="1" ht="21.75" customHeight="1">
      <c r="A127" s="150" t="s">
        <v>190</v>
      </c>
      <c r="B127" s="151"/>
      <c r="C127" s="149">
        <v>5231</v>
      </c>
      <c r="D127" s="149">
        <v>0</v>
      </c>
      <c r="E127" s="149"/>
      <c r="F127" s="149"/>
      <c r="G127" s="149">
        <v>0</v>
      </c>
      <c r="H127" s="149"/>
      <c r="I127" s="149"/>
      <c r="J127" s="149"/>
      <c r="K127" s="153"/>
      <c r="L127" s="149"/>
      <c r="M127" s="153"/>
      <c r="N127" s="149"/>
      <c r="O127" s="153"/>
      <c r="P127" s="149"/>
      <c r="Q127" s="149">
        <v>0</v>
      </c>
      <c r="R127" s="149">
        <v>1250</v>
      </c>
      <c r="S127" s="149"/>
      <c r="T127" s="149"/>
      <c r="U127" s="149"/>
      <c r="V127" s="149"/>
      <c r="W127" s="149">
        <v>3981</v>
      </c>
      <c r="X127" s="165"/>
    </row>
    <row r="128" spans="1:24" s="94" customFormat="1" ht="21.75" customHeight="1">
      <c r="A128" s="150" t="s">
        <v>191</v>
      </c>
      <c r="B128" s="151"/>
      <c r="C128" s="149">
        <v>437</v>
      </c>
      <c r="D128" s="149">
        <v>0</v>
      </c>
      <c r="E128" s="149"/>
      <c r="F128" s="149"/>
      <c r="G128" s="149">
        <v>0</v>
      </c>
      <c r="H128" s="149"/>
      <c r="I128" s="149"/>
      <c r="J128" s="149"/>
      <c r="K128" s="153"/>
      <c r="L128" s="149"/>
      <c r="M128" s="153"/>
      <c r="N128" s="149"/>
      <c r="O128" s="153"/>
      <c r="P128" s="149"/>
      <c r="Q128" s="149">
        <v>0</v>
      </c>
      <c r="R128" s="149">
        <v>123</v>
      </c>
      <c r="S128" s="149"/>
      <c r="T128" s="149"/>
      <c r="U128" s="149"/>
      <c r="V128" s="149"/>
      <c r="W128" s="149">
        <v>314</v>
      </c>
      <c r="X128" s="165"/>
    </row>
    <row r="129" spans="1:24" s="94" customFormat="1" ht="21.75" customHeight="1">
      <c r="A129" s="150" t="s">
        <v>192</v>
      </c>
      <c r="B129" s="151"/>
      <c r="C129" s="149">
        <v>133.7</v>
      </c>
      <c r="D129" s="149">
        <v>0</v>
      </c>
      <c r="E129" s="149"/>
      <c r="F129" s="149"/>
      <c r="G129" s="149">
        <v>0</v>
      </c>
      <c r="H129" s="149"/>
      <c r="I129" s="149"/>
      <c r="J129" s="149"/>
      <c r="K129" s="153"/>
      <c r="L129" s="149"/>
      <c r="M129" s="153"/>
      <c r="N129" s="149"/>
      <c r="O129" s="153"/>
      <c r="P129" s="149"/>
      <c r="Q129" s="149">
        <v>0</v>
      </c>
      <c r="R129" s="149">
        <v>130.7</v>
      </c>
      <c r="S129" s="149"/>
      <c r="T129" s="149"/>
      <c r="U129" s="149"/>
      <c r="V129" s="149"/>
      <c r="W129" s="149">
        <v>3</v>
      </c>
      <c r="X129" s="165"/>
    </row>
    <row r="130" spans="1:24" s="126" customFormat="1" ht="21.75" customHeight="1">
      <c r="A130" s="150" t="s">
        <v>193</v>
      </c>
      <c r="B130" s="151">
        <f>B131</f>
        <v>16</v>
      </c>
      <c r="C130" s="152">
        <v>413.88</v>
      </c>
      <c r="D130" s="152">
        <v>124.51</v>
      </c>
      <c r="E130" s="152">
        <v>68.16</v>
      </c>
      <c r="F130" s="152">
        <v>37.92</v>
      </c>
      <c r="G130" s="152">
        <v>18.43</v>
      </c>
      <c r="H130" s="152">
        <v>5.68</v>
      </c>
      <c r="I130" s="152">
        <v>12.75</v>
      </c>
      <c r="J130" s="152">
        <v>0</v>
      </c>
      <c r="K130" s="152">
        <v>0</v>
      </c>
      <c r="L130" s="152">
        <v>0</v>
      </c>
      <c r="M130" s="152">
        <v>0</v>
      </c>
      <c r="N130" s="152">
        <v>0</v>
      </c>
      <c r="O130" s="152">
        <v>0</v>
      </c>
      <c r="P130" s="152">
        <v>0</v>
      </c>
      <c r="Q130" s="152">
        <v>59.37</v>
      </c>
      <c r="R130" s="152">
        <v>150</v>
      </c>
      <c r="S130" s="152">
        <v>0</v>
      </c>
      <c r="T130" s="152">
        <v>0</v>
      </c>
      <c r="U130" s="152">
        <v>0</v>
      </c>
      <c r="V130" s="152">
        <v>0</v>
      </c>
      <c r="W130" s="152">
        <v>80</v>
      </c>
      <c r="X130" s="165"/>
    </row>
    <row r="131" spans="1:24" ht="21.75" customHeight="1">
      <c r="A131" s="150" t="s">
        <v>194</v>
      </c>
      <c r="B131" s="151">
        <v>16</v>
      </c>
      <c r="C131" s="149">
        <v>413.88</v>
      </c>
      <c r="D131" s="149">
        <v>124.51</v>
      </c>
      <c r="E131" s="153">
        <v>68.16</v>
      </c>
      <c r="F131" s="153">
        <v>37.92</v>
      </c>
      <c r="G131" s="149">
        <v>18.43</v>
      </c>
      <c r="H131" s="149">
        <v>5.68</v>
      </c>
      <c r="I131" s="149">
        <v>12.75</v>
      </c>
      <c r="J131" s="149"/>
      <c r="K131" s="153"/>
      <c r="L131" s="153"/>
      <c r="M131" s="153"/>
      <c r="N131" s="149"/>
      <c r="O131" s="153"/>
      <c r="P131" s="149"/>
      <c r="Q131" s="149">
        <v>59.37</v>
      </c>
      <c r="R131" s="149">
        <v>150</v>
      </c>
      <c r="S131" s="149"/>
      <c r="T131" s="149"/>
      <c r="U131" s="149"/>
      <c r="V131" s="149"/>
      <c r="W131" s="149">
        <v>80</v>
      </c>
      <c r="X131" s="165"/>
    </row>
    <row r="132" spans="1:24" s="126" customFormat="1" ht="21.75" customHeight="1">
      <c r="A132" s="150" t="s">
        <v>195</v>
      </c>
      <c r="B132" s="151">
        <f>B133</f>
        <v>7</v>
      </c>
      <c r="C132" s="152">
        <v>60.18</v>
      </c>
      <c r="D132" s="152">
        <v>45.6</v>
      </c>
      <c r="E132" s="152">
        <v>23.04</v>
      </c>
      <c r="F132" s="152">
        <v>14.64</v>
      </c>
      <c r="G132" s="152">
        <v>7.92</v>
      </c>
      <c r="H132" s="152">
        <v>1.92</v>
      </c>
      <c r="I132" s="152">
        <v>6</v>
      </c>
      <c r="J132" s="152">
        <v>0</v>
      </c>
      <c r="K132" s="152">
        <v>0</v>
      </c>
      <c r="L132" s="152">
        <v>0</v>
      </c>
      <c r="M132" s="152">
        <v>0</v>
      </c>
      <c r="N132" s="152">
        <v>0</v>
      </c>
      <c r="O132" s="152">
        <v>0</v>
      </c>
      <c r="P132" s="152">
        <v>0</v>
      </c>
      <c r="Q132" s="152">
        <v>14.579999999999998</v>
      </c>
      <c r="R132" s="152">
        <v>0</v>
      </c>
      <c r="S132" s="152">
        <v>0</v>
      </c>
      <c r="T132" s="152">
        <v>0</v>
      </c>
      <c r="U132" s="152">
        <v>0</v>
      </c>
      <c r="V132" s="152">
        <v>0</v>
      </c>
      <c r="W132" s="152">
        <v>0</v>
      </c>
      <c r="X132" s="165"/>
    </row>
    <row r="133" spans="1:24" ht="21.75" customHeight="1">
      <c r="A133" s="150" t="s">
        <v>196</v>
      </c>
      <c r="B133" s="151">
        <v>7</v>
      </c>
      <c r="C133" s="149">
        <v>60.18</v>
      </c>
      <c r="D133" s="149">
        <v>45.6</v>
      </c>
      <c r="E133" s="153">
        <v>23.04</v>
      </c>
      <c r="F133" s="153">
        <v>14.64</v>
      </c>
      <c r="G133" s="149">
        <v>7.92</v>
      </c>
      <c r="H133" s="149">
        <v>1.92</v>
      </c>
      <c r="I133" s="149">
        <v>6</v>
      </c>
      <c r="J133" s="149"/>
      <c r="K133" s="153"/>
      <c r="L133" s="153"/>
      <c r="M133" s="153"/>
      <c r="N133" s="149"/>
      <c r="O133" s="153"/>
      <c r="P133" s="149"/>
      <c r="Q133" s="149">
        <v>14.579999999999998</v>
      </c>
      <c r="R133" s="149">
        <v>0</v>
      </c>
      <c r="S133" s="149"/>
      <c r="T133" s="149"/>
      <c r="U133" s="149"/>
      <c r="V133" s="149"/>
      <c r="W133" s="149">
        <v>0</v>
      </c>
      <c r="X133" s="165"/>
    </row>
    <row r="134" spans="1:24" s="126" customFormat="1" ht="21.75" customHeight="1">
      <c r="A134" s="150" t="s">
        <v>197</v>
      </c>
      <c r="B134" s="151"/>
      <c r="C134" s="149">
        <v>1685</v>
      </c>
      <c r="D134" s="149">
        <v>0</v>
      </c>
      <c r="E134" s="149"/>
      <c r="F134" s="149"/>
      <c r="G134" s="149">
        <v>0</v>
      </c>
      <c r="H134" s="149"/>
      <c r="I134" s="149"/>
      <c r="J134" s="149"/>
      <c r="K134" s="153"/>
      <c r="L134" s="149"/>
      <c r="M134" s="153"/>
      <c r="N134" s="149"/>
      <c r="O134" s="153"/>
      <c r="P134" s="149"/>
      <c r="Q134" s="149">
        <v>0</v>
      </c>
      <c r="R134" s="149">
        <v>480</v>
      </c>
      <c r="S134" s="149"/>
      <c r="T134" s="149"/>
      <c r="U134" s="149"/>
      <c r="V134" s="149"/>
      <c r="W134" s="149">
        <v>1205</v>
      </c>
      <c r="X134" s="165"/>
    </row>
    <row r="135" spans="1:24" s="126" customFormat="1" ht="21.75" customHeight="1">
      <c r="A135" s="150" t="s">
        <v>198</v>
      </c>
      <c r="B135" s="151"/>
      <c r="C135" s="149">
        <v>0</v>
      </c>
      <c r="D135" s="149">
        <v>0</v>
      </c>
      <c r="E135" s="149"/>
      <c r="F135" s="149"/>
      <c r="G135" s="149">
        <v>0</v>
      </c>
      <c r="H135" s="149"/>
      <c r="I135" s="149"/>
      <c r="J135" s="149"/>
      <c r="K135" s="153"/>
      <c r="L135" s="149"/>
      <c r="M135" s="153"/>
      <c r="N135" s="149"/>
      <c r="O135" s="153"/>
      <c r="P135" s="149"/>
      <c r="Q135" s="149">
        <v>0</v>
      </c>
      <c r="R135" s="149">
        <v>0</v>
      </c>
      <c r="S135" s="149"/>
      <c r="T135" s="149"/>
      <c r="U135" s="149"/>
      <c r="V135" s="149"/>
      <c r="W135" s="149">
        <v>0</v>
      </c>
      <c r="X135" s="165"/>
    </row>
    <row r="136" spans="1:24" s="126" customFormat="1" ht="21.75" customHeight="1">
      <c r="A136" s="150" t="s">
        <v>199</v>
      </c>
      <c r="B136" s="151"/>
      <c r="C136" s="149">
        <v>79</v>
      </c>
      <c r="D136" s="149">
        <v>0</v>
      </c>
      <c r="E136" s="149"/>
      <c r="F136" s="149"/>
      <c r="G136" s="149">
        <v>0</v>
      </c>
      <c r="H136" s="149"/>
      <c r="I136" s="149"/>
      <c r="J136" s="149"/>
      <c r="K136" s="153"/>
      <c r="L136" s="149"/>
      <c r="M136" s="153"/>
      <c r="N136" s="149"/>
      <c r="O136" s="153"/>
      <c r="P136" s="149"/>
      <c r="Q136" s="149">
        <v>0</v>
      </c>
      <c r="R136" s="149">
        <v>60</v>
      </c>
      <c r="S136" s="149"/>
      <c r="T136" s="149"/>
      <c r="U136" s="149"/>
      <c r="V136" s="149"/>
      <c r="W136" s="149">
        <v>19</v>
      </c>
      <c r="X136" s="165"/>
    </row>
    <row r="137" spans="1:24" s="126" customFormat="1" ht="21.75" customHeight="1">
      <c r="A137" s="150" t="s">
        <v>200</v>
      </c>
      <c r="B137" s="151"/>
      <c r="C137" s="149">
        <v>0</v>
      </c>
      <c r="D137" s="149">
        <v>0</v>
      </c>
      <c r="E137" s="149"/>
      <c r="F137" s="149"/>
      <c r="G137" s="149">
        <v>0</v>
      </c>
      <c r="H137" s="149"/>
      <c r="I137" s="149"/>
      <c r="J137" s="149"/>
      <c r="K137" s="153"/>
      <c r="L137" s="149"/>
      <c r="M137" s="153"/>
      <c r="N137" s="149"/>
      <c r="O137" s="153"/>
      <c r="P137" s="149"/>
      <c r="Q137" s="149">
        <v>0</v>
      </c>
      <c r="R137" s="149">
        <v>0</v>
      </c>
      <c r="S137" s="149"/>
      <c r="T137" s="149"/>
      <c r="U137" s="149"/>
      <c r="V137" s="149"/>
      <c r="W137" s="149">
        <v>0</v>
      </c>
      <c r="X137" s="165"/>
    </row>
    <row r="138" spans="1:24" s="126" customFormat="1" ht="21.75" customHeight="1">
      <c r="A138" s="150" t="s">
        <v>201</v>
      </c>
      <c r="B138" s="151">
        <v>3968</v>
      </c>
      <c r="C138" s="149">
        <v>12317.38</v>
      </c>
      <c r="D138" s="149">
        <v>0</v>
      </c>
      <c r="E138" s="149"/>
      <c r="F138" s="149"/>
      <c r="G138" s="149">
        <v>0</v>
      </c>
      <c r="H138" s="149"/>
      <c r="I138" s="149"/>
      <c r="J138" s="149"/>
      <c r="K138" s="153"/>
      <c r="L138" s="149"/>
      <c r="M138" s="153"/>
      <c r="N138" s="149"/>
      <c r="O138" s="153"/>
      <c r="P138" s="149"/>
      <c r="Q138" s="149">
        <v>0</v>
      </c>
      <c r="R138" s="149">
        <v>0</v>
      </c>
      <c r="S138" s="149"/>
      <c r="T138" s="149"/>
      <c r="U138" s="149">
        <v>921.38</v>
      </c>
      <c r="V138" s="149"/>
      <c r="W138" s="149">
        <v>11396</v>
      </c>
      <c r="X138" s="165"/>
    </row>
    <row r="139" spans="1:24" s="126" customFormat="1" ht="21.75" customHeight="1">
      <c r="A139" s="150" t="s">
        <v>202</v>
      </c>
      <c r="B139" s="151"/>
      <c r="C139" s="149">
        <v>492.4</v>
      </c>
      <c r="D139" s="149">
        <v>370</v>
      </c>
      <c r="E139" s="149"/>
      <c r="F139" s="149"/>
      <c r="G139" s="149">
        <v>0</v>
      </c>
      <c r="H139" s="149"/>
      <c r="I139" s="149"/>
      <c r="J139" s="149"/>
      <c r="K139" s="153"/>
      <c r="L139" s="149"/>
      <c r="M139" s="153"/>
      <c r="N139" s="149"/>
      <c r="O139" s="153"/>
      <c r="P139" s="149">
        <v>370</v>
      </c>
      <c r="Q139" s="149">
        <v>0</v>
      </c>
      <c r="R139" s="149">
        <v>0</v>
      </c>
      <c r="S139" s="149"/>
      <c r="T139" s="149"/>
      <c r="U139" s="149">
        <v>122.4</v>
      </c>
      <c r="V139" s="149"/>
      <c r="W139" s="149">
        <v>0</v>
      </c>
      <c r="X139" s="165"/>
    </row>
    <row r="140" spans="1:24" s="126" customFormat="1" ht="21.75" customHeight="1">
      <c r="A140" s="150" t="s">
        <v>203</v>
      </c>
      <c r="B140" s="151">
        <f>B141</f>
        <v>13</v>
      </c>
      <c r="C140" s="152">
        <v>240.31</v>
      </c>
      <c r="D140" s="152">
        <v>96.51</v>
      </c>
      <c r="E140" s="152">
        <v>51.48</v>
      </c>
      <c r="F140" s="152">
        <v>7.199999999999999</v>
      </c>
      <c r="G140" s="152">
        <v>14.79</v>
      </c>
      <c r="H140" s="152">
        <v>4.29</v>
      </c>
      <c r="I140" s="152">
        <v>10.5</v>
      </c>
      <c r="J140" s="152">
        <v>23.04</v>
      </c>
      <c r="K140" s="152">
        <v>0</v>
      </c>
      <c r="L140" s="152">
        <v>0</v>
      </c>
      <c r="M140" s="152">
        <v>0</v>
      </c>
      <c r="N140" s="152">
        <v>0</v>
      </c>
      <c r="O140" s="152">
        <v>0</v>
      </c>
      <c r="P140" s="152">
        <v>0</v>
      </c>
      <c r="Q140" s="152">
        <v>18.36</v>
      </c>
      <c r="R140" s="152">
        <v>111.44</v>
      </c>
      <c r="S140" s="152">
        <v>0</v>
      </c>
      <c r="T140" s="152">
        <v>0</v>
      </c>
      <c r="U140" s="152">
        <v>0</v>
      </c>
      <c r="V140" s="152">
        <v>0</v>
      </c>
      <c r="W140" s="152">
        <v>14</v>
      </c>
      <c r="X140" s="165"/>
    </row>
    <row r="141" spans="1:24" ht="21.75" customHeight="1">
      <c r="A141" s="150" t="s">
        <v>204</v>
      </c>
      <c r="B141" s="151">
        <v>13</v>
      </c>
      <c r="C141" s="149">
        <v>240.31</v>
      </c>
      <c r="D141" s="149">
        <v>96.51</v>
      </c>
      <c r="E141" s="149">
        <v>51.48</v>
      </c>
      <c r="F141" s="149">
        <v>7.199999999999999</v>
      </c>
      <c r="G141" s="149">
        <v>14.79</v>
      </c>
      <c r="H141" s="149">
        <v>4.29</v>
      </c>
      <c r="I141" s="149">
        <v>10.5</v>
      </c>
      <c r="J141" s="149">
        <v>23.04</v>
      </c>
      <c r="K141" s="153"/>
      <c r="L141" s="149"/>
      <c r="M141" s="153"/>
      <c r="N141" s="149"/>
      <c r="O141" s="153"/>
      <c r="P141" s="149"/>
      <c r="Q141" s="149">
        <v>18.36</v>
      </c>
      <c r="R141" s="149">
        <v>111.44</v>
      </c>
      <c r="S141" s="149"/>
      <c r="T141" s="149"/>
      <c r="U141" s="149"/>
      <c r="V141" s="149"/>
      <c r="W141" s="149">
        <v>14</v>
      </c>
      <c r="X141" s="165"/>
    </row>
    <row r="142" spans="1:24" s="126" customFormat="1" ht="21.75" customHeight="1">
      <c r="A142" s="150" t="s">
        <v>205</v>
      </c>
      <c r="B142" s="151"/>
      <c r="C142" s="149">
        <v>179.95999999999998</v>
      </c>
      <c r="D142" s="149">
        <v>0</v>
      </c>
      <c r="E142" s="149"/>
      <c r="F142" s="149"/>
      <c r="G142" s="149">
        <v>0</v>
      </c>
      <c r="H142" s="149"/>
      <c r="I142" s="149"/>
      <c r="J142" s="149"/>
      <c r="K142" s="153"/>
      <c r="L142" s="149"/>
      <c r="M142" s="153"/>
      <c r="N142" s="149"/>
      <c r="O142" s="153"/>
      <c r="P142" s="149"/>
      <c r="Q142" s="149">
        <v>0</v>
      </c>
      <c r="R142" s="149">
        <v>79.96</v>
      </c>
      <c r="S142" s="149"/>
      <c r="T142" s="149"/>
      <c r="U142" s="149"/>
      <c r="V142" s="149">
        <v>100</v>
      </c>
      <c r="W142" s="149">
        <v>0</v>
      </c>
      <c r="X142" s="165"/>
    </row>
    <row r="143" spans="1:24" s="126" customFormat="1" ht="21.75" customHeight="1">
      <c r="A143" s="150"/>
      <c r="B143" s="151"/>
      <c r="C143" s="149"/>
      <c r="D143" s="149"/>
      <c r="E143" s="149"/>
      <c r="F143" s="149"/>
      <c r="G143" s="149"/>
      <c r="H143" s="149"/>
      <c r="I143" s="149"/>
      <c r="J143" s="149"/>
      <c r="K143" s="153"/>
      <c r="L143" s="149"/>
      <c r="M143" s="153"/>
      <c r="N143" s="149"/>
      <c r="O143" s="153"/>
      <c r="P143" s="149"/>
      <c r="Q143" s="149"/>
      <c r="R143" s="149"/>
      <c r="S143" s="149"/>
      <c r="T143" s="149"/>
      <c r="U143" s="149"/>
      <c r="V143" s="149"/>
      <c r="W143" s="149"/>
      <c r="X143" s="165"/>
    </row>
    <row r="144" spans="1:24" s="126" customFormat="1" ht="21.75" customHeight="1">
      <c r="A144" s="147" t="s">
        <v>206</v>
      </c>
      <c r="B144" s="154">
        <f>B145+B148+B151+B152+B157+B158+B159+B160+B161+B162+B163+B166+B167</f>
        <v>663</v>
      </c>
      <c r="C144" s="155">
        <v>40258.36</v>
      </c>
      <c r="D144" s="155">
        <v>5797.25</v>
      </c>
      <c r="E144" s="155">
        <v>2046.12</v>
      </c>
      <c r="F144" s="155">
        <v>356.89</v>
      </c>
      <c r="G144" s="155">
        <v>230.24</v>
      </c>
      <c r="H144" s="155">
        <v>70.19</v>
      </c>
      <c r="I144" s="155">
        <v>160.05</v>
      </c>
      <c r="J144" s="149">
        <v>1175.86</v>
      </c>
      <c r="K144" s="149">
        <v>0</v>
      </c>
      <c r="L144" s="149">
        <v>0</v>
      </c>
      <c r="M144" s="149">
        <v>1600</v>
      </c>
      <c r="N144" s="149">
        <v>0</v>
      </c>
      <c r="O144" s="149">
        <v>0</v>
      </c>
      <c r="P144" s="149">
        <v>388.14</v>
      </c>
      <c r="Q144" s="155">
        <v>5076.49</v>
      </c>
      <c r="R144" s="155">
        <v>649.62</v>
      </c>
      <c r="S144" s="149">
        <v>0</v>
      </c>
      <c r="T144" s="149">
        <v>1500</v>
      </c>
      <c r="U144" s="149">
        <v>2261</v>
      </c>
      <c r="V144" s="155">
        <v>0</v>
      </c>
      <c r="W144" s="155">
        <v>24974</v>
      </c>
      <c r="X144" s="164"/>
    </row>
    <row r="145" spans="1:24" s="126" customFormat="1" ht="21.75" customHeight="1">
      <c r="A145" s="150" t="s">
        <v>207</v>
      </c>
      <c r="B145" s="148">
        <f>B146+B147</f>
        <v>74</v>
      </c>
      <c r="C145" s="149">
        <v>828.64</v>
      </c>
      <c r="D145" s="149">
        <v>514.99</v>
      </c>
      <c r="E145" s="149">
        <v>276.96</v>
      </c>
      <c r="F145" s="149">
        <v>135.6</v>
      </c>
      <c r="G145" s="149">
        <v>68.83000000000001</v>
      </c>
      <c r="H145" s="149">
        <v>23.08</v>
      </c>
      <c r="I145" s="149">
        <v>45.75</v>
      </c>
      <c r="J145" s="149">
        <v>31.92</v>
      </c>
      <c r="K145" s="149">
        <v>0</v>
      </c>
      <c r="L145" s="149">
        <v>0</v>
      </c>
      <c r="M145" s="149">
        <v>0</v>
      </c>
      <c r="N145" s="149">
        <v>0</v>
      </c>
      <c r="O145" s="149">
        <v>0</v>
      </c>
      <c r="P145" s="149">
        <v>1.68</v>
      </c>
      <c r="Q145" s="149">
        <v>313.65</v>
      </c>
      <c r="R145" s="149">
        <v>0</v>
      </c>
      <c r="S145" s="149">
        <v>0</v>
      </c>
      <c r="T145" s="149">
        <v>0</v>
      </c>
      <c r="U145" s="149">
        <v>0</v>
      </c>
      <c r="V145" s="149">
        <v>0</v>
      </c>
      <c r="W145" s="149">
        <v>0</v>
      </c>
      <c r="X145" s="166"/>
    </row>
    <row r="146" spans="1:24" s="125" customFormat="1" ht="21.75" customHeight="1">
      <c r="A146" s="150" t="s">
        <v>208</v>
      </c>
      <c r="B146" s="151">
        <v>70</v>
      </c>
      <c r="C146" s="149">
        <v>709.02</v>
      </c>
      <c r="D146" s="149">
        <v>485.32000000000005</v>
      </c>
      <c r="E146" s="153">
        <v>261.12</v>
      </c>
      <c r="F146" s="153">
        <v>126.84</v>
      </c>
      <c r="G146" s="149">
        <v>63.760000000000005</v>
      </c>
      <c r="H146" s="149">
        <v>21.76</v>
      </c>
      <c r="I146" s="149">
        <v>42</v>
      </c>
      <c r="J146" s="153">
        <v>31.92</v>
      </c>
      <c r="K146" s="153"/>
      <c r="L146" s="149"/>
      <c r="M146" s="153"/>
      <c r="N146" s="149"/>
      <c r="O146" s="153"/>
      <c r="P146" s="149">
        <v>1.68</v>
      </c>
      <c r="Q146" s="149">
        <v>223.7</v>
      </c>
      <c r="R146" s="149">
        <v>0</v>
      </c>
      <c r="S146" s="149"/>
      <c r="T146" s="149"/>
      <c r="U146" s="149"/>
      <c r="V146" s="149"/>
      <c r="W146" s="149">
        <v>0</v>
      </c>
      <c r="X146" s="165"/>
    </row>
    <row r="147" spans="1:24" ht="21.75" customHeight="1">
      <c r="A147" s="150" t="s">
        <v>209</v>
      </c>
      <c r="B147" s="151">
        <v>4</v>
      </c>
      <c r="C147" s="149">
        <v>119.62</v>
      </c>
      <c r="D147" s="149">
        <v>29.67</v>
      </c>
      <c r="E147" s="153">
        <v>15.84</v>
      </c>
      <c r="F147" s="153">
        <v>8.76</v>
      </c>
      <c r="G147" s="149">
        <v>5.07</v>
      </c>
      <c r="H147" s="149">
        <v>1.32</v>
      </c>
      <c r="I147" s="149">
        <v>3.75</v>
      </c>
      <c r="J147" s="149"/>
      <c r="K147" s="153"/>
      <c r="L147" s="149"/>
      <c r="M147" s="153"/>
      <c r="N147" s="149"/>
      <c r="O147" s="153"/>
      <c r="P147" s="149"/>
      <c r="Q147" s="149">
        <v>89.95</v>
      </c>
      <c r="R147" s="149">
        <v>0</v>
      </c>
      <c r="S147" s="149"/>
      <c r="T147" s="149"/>
      <c r="U147" s="149"/>
      <c r="V147" s="149"/>
      <c r="W147" s="149">
        <v>0</v>
      </c>
      <c r="X147" s="165"/>
    </row>
    <row r="148" spans="1:24" s="126" customFormat="1" ht="21.75" customHeight="1">
      <c r="A148" s="150" t="s">
        <v>210</v>
      </c>
      <c r="B148" s="151">
        <f>B149+B150</f>
        <v>0</v>
      </c>
      <c r="C148" s="152">
        <v>409</v>
      </c>
      <c r="D148" s="152">
        <v>0</v>
      </c>
      <c r="E148" s="152">
        <v>0</v>
      </c>
      <c r="F148" s="152">
        <v>0</v>
      </c>
      <c r="G148" s="152">
        <v>0</v>
      </c>
      <c r="H148" s="152">
        <v>0</v>
      </c>
      <c r="I148" s="152">
        <v>0</v>
      </c>
      <c r="J148" s="152">
        <v>0</v>
      </c>
      <c r="K148" s="152">
        <v>0</v>
      </c>
      <c r="L148" s="152">
        <v>0</v>
      </c>
      <c r="M148" s="152">
        <v>0</v>
      </c>
      <c r="N148" s="152">
        <v>0</v>
      </c>
      <c r="O148" s="152">
        <v>0</v>
      </c>
      <c r="P148" s="152">
        <v>0</v>
      </c>
      <c r="Q148" s="152">
        <v>0</v>
      </c>
      <c r="R148" s="152">
        <v>0</v>
      </c>
      <c r="S148" s="152">
        <v>0</v>
      </c>
      <c r="T148" s="152">
        <v>0</v>
      </c>
      <c r="U148" s="152">
        <v>0</v>
      </c>
      <c r="V148" s="152">
        <v>0</v>
      </c>
      <c r="W148" s="152">
        <v>409</v>
      </c>
      <c r="X148" s="173"/>
    </row>
    <row r="149" spans="1:24" ht="21.75" customHeight="1">
      <c r="A149" s="150" t="s">
        <v>211</v>
      </c>
      <c r="B149" s="151"/>
      <c r="C149" s="149">
        <v>409</v>
      </c>
      <c r="D149" s="149">
        <v>0</v>
      </c>
      <c r="E149" s="149"/>
      <c r="F149" s="149"/>
      <c r="G149" s="149">
        <v>0</v>
      </c>
      <c r="H149" s="149"/>
      <c r="I149" s="149">
        <v>0</v>
      </c>
      <c r="J149" s="149"/>
      <c r="K149" s="153"/>
      <c r="L149" s="149"/>
      <c r="M149" s="153"/>
      <c r="N149" s="149"/>
      <c r="O149" s="153"/>
      <c r="P149" s="149"/>
      <c r="Q149" s="149">
        <v>0</v>
      </c>
      <c r="R149" s="149">
        <v>0</v>
      </c>
      <c r="S149" s="149"/>
      <c r="T149" s="149"/>
      <c r="U149" s="149"/>
      <c r="V149" s="149"/>
      <c r="W149" s="149">
        <v>409</v>
      </c>
      <c r="X149" s="165"/>
    </row>
    <row r="150" spans="1:24" s="125" customFormat="1" ht="21.75" customHeight="1">
      <c r="A150" s="150" t="s">
        <v>212</v>
      </c>
      <c r="B150" s="151"/>
      <c r="C150" s="149">
        <v>0</v>
      </c>
      <c r="D150" s="149">
        <v>0</v>
      </c>
      <c r="E150" s="149"/>
      <c r="F150" s="149"/>
      <c r="G150" s="149">
        <v>0</v>
      </c>
      <c r="H150" s="149"/>
      <c r="I150" s="149">
        <v>0</v>
      </c>
      <c r="J150" s="149"/>
      <c r="K150" s="153"/>
      <c r="L150" s="149"/>
      <c r="M150" s="153"/>
      <c r="N150" s="149"/>
      <c r="O150" s="153"/>
      <c r="P150" s="149"/>
      <c r="Q150" s="149">
        <v>0</v>
      </c>
      <c r="R150" s="149">
        <v>0</v>
      </c>
      <c r="S150" s="149"/>
      <c r="T150" s="149"/>
      <c r="U150" s="149"/>
      <c r="V150" s="149"/>
      <c r="W150" s="149">
        <v>0</v>
      </c>
      <c r="X150" s="165"/>
    </row>
    <row r="151" spans="1:24" s="126" customFormat="1" ht="21.75" customHeight="1">
      <c r="A151" s="150" t="s">
        <v>213</v>
      </c>
      <c r="B151" s="151">
        <v>429</v>
      </c>
      <c r="C151" s="149">
        <v>4409.35</v>
      </c>
      <c r="D151" s="149">
        <v>2193.35</v>
      </c>
      <c r="E151" s="149">
        <v>1203.84</v>
      </c>
      <c r="F151" s="149">
        <v>65.65</v>
      </c>
      <c r="G151" s="149">
        <v>0</v>
      </c>
      <c r="H151" s="149"/>
      <c r="I151" s="149"/>
      <c r="J151" s="149">
        <v>923.86</v>
      </c>
      <c r="K151" s="149"/>
      <c r="L151" s="149"/>
      <c r="M151" s="149"/>
      <c r="N151" s="149"/>
      <c r="O151" s="149"/>
      <c r="P151" s="149"/>
      <c r="Q151" s="149">
        <v>0</v>
      </c>
      <c r="R151" s="149">
        <v>30</v>
      </c>
      <c r="S151" s="149"/>
      <c r="T151" s="149">
        <v>1500</v>
      </c>
      <c r="U151" s="149"/>
      <c r="V151" s="149"/>
      <c r="W151" s="149">
        <v>686</v>
      </c>
      <c r="X151" s="166"/>
    </row>
    <row r="152" spans="1:24" s="126" customFormat="1" ht="21.75" customHeight="1">
      <c r="A152" s="150" t="s">
        <v>214</v>
      </c>
      <c r="B152" s="151">
        <f>B153+B154+B155</f>
        <v>104</v>
      </c>
      <c r="C152" s="152">
        <v>9834.71</v>
      </c>
      <c r="D152" s="152">
        <v>742.83</v>
      </c>
      <c r="E152" s="152">
        <v>386.28</v>
      </c>
      <c r="F152" s="152">
        <v>33.480000000000004</v>
      </c>
      <c r="G152" s="152">
        <v>102.99</v>
      </c>
      <c r="H152" s="152">
        <v>32.19</v>
      </c>
      <c r="I152" s="152">
        <v>70.8</v>
      </c>
      <c r="J152" s="152">
        <v>220.08</v>
      </c>
      <c r="K152" s="152">
        <v>0</v>
      </c>
      <c r="L152" s="152">
        <v>0</v>
      </c>
      <c r="M152" s="152">
        <v>0</v>
      </c>
      <c r="N152" s="152">
        <v>0</v>
      </c>
      <c r="O152" s="152">
        <v>0</v>
      </c>
      <c r="P152" s="152">
        <v>0</v>
      </c>
      <c r="Q152" s="152">
        <v>4611.88</v>
      </c>
      <c r="R152" s="152">
        <v>0</v>
      </c>
      <c r="S152" s="152">
        <v>0</v>
      </c>
      <c r="T152" s="152">
        <v>0</v>
      </c>
      <c r="U152" s="152">
        <v>0</v>
      </c>
      <c r="V152" s="152">
        <v>0</v>
      </c>
      <c r="W152" s="152">
        <v>4480</v>
      </c>
      <c r="X152" s="152">
        <v>0</v>
      </c>
    </row>
    <row r="153" spans="1:24" ht="21.75" customHeight="1">
      <c r="A153" s="150" t="s">
        <v>215</v>
      </c>
      <c r="B153" s="177">
        <v>43</v>
      </c>
      <c r="C153" s="149">
        <v>1096.44</v>
      </c>
      <c r="D153" s="149">
        <v>296.09999999999997</v>
      </c>
      <c r="E153" s="153">
        <v>150.48</v>
      </c>
      <c r="F153" s="153"/>
      <c r="G153" s="149">
        <v>42.66</v>
      </c>
      <c r="H153" s="149">
        <v>12.54</v>
      </c>
      <c r="I153" s="149">
        <v>30.12</v>
      </c>
      <c r="J153" s="153">
        <v>102.96</v>
      </c>
      <c r="K153" s="153"/>
      <c r="L153" s="149"/>
      <c r="M153" s="153"/>
      <c r="N153" s="153"/>
      <c r="O153" s="153"/>
      <c r="P153" s="149"/>
      <c r="Q153" s="149">
        <v>730.34</v>
      </c>
      <c r="R153" s="149">
        <v>0</v>
      </c>
      <c r="S153" s="149"/>
      <c r="T153" s="149"/>
      <c r="U153" s="149"/>
      <c r="V153" s="149"/>
      <c r="W153" s="149">
        <v>70</v>
      </c>
      <c r="X153" s="165"/>
    </row>
    <row r="154" spans="1:24" ht="21.75" customHeight="1">
      <c r="A154" s="150" t="s">
        <v>216</v>
      </c>
      <c r="B154" s="151">
        <v>16</v>
      </c>
      <c r="C154" s="149">
        <v>148.17000000000002</v>
      </c>
      <c r="D154" s="149">
        <v>108.13000000000001</v>
      </c>
      <c r="E154" s="153">
        <v>56.28</v>
      </c>
      <c r="F154" s="153">
        <v>33.480000000000004</v>
      </c>
      <c r="G154" s="149">
        <v>18.37</v>
      </c>
      <c r="H154" s="149">
        <v>4.69</v>
      </c>
      <c r="I154" s="149">
        <v>13.68</v>
      </c>
      <c r="J154" s="149"/>
      <c r="K154" s="153"/>
      <c r="L154" s="149"/>
      <c r="M154" s="153"/>
      <c r="N154" s="153"/>
      <c r="O154" s="153"/>
      <c r="P154" s="149"/>
      <c r="Q154" s="149">
        <v>40.04</v>
      </c>
      <c r="R154" s="149">
        <v>0</v>
      </c>
      <c r="S154" s="149"/>
      <c r="T154" s="149"/>
      <c r="U154" s="149"/>
      <c r="V154" s="149"/>
      <c r="W154" s="149">
        <v>0</v>
      </c>
      <c r="X154" s="165"/>
    </row>
    <row r="155" spans="1:24" s="125" customFormat="1" ht="21.75" customHeight="1">
      <c r="A155" s="150" t="s">
        <v>217</v>
      </c>
      <c r="B155" s="151">
        <v>45</v>
      </c>
      <c r="C155" s="149">
        <v>3200.1</v>
      </c>
      <c r="D155" s="149">
        <v>338.6</v>
      </c>
      <c r="E155" s="149">
        <v>179.52</v>
      </c>
      <c r="F155" s="149"/>
      <c r="G155" s="149">
        <v>41.96</v>
      </c>
      <c r="H155" s="149">
        <v>14.96</v>
      </c>
      <c r="I155" s="149">
        <v>27</v>
      </c>
      <c r="J155" s="149">
        <v>117.12</v>
      </c>
      <c r="K155" s="153"/>
      <c r="L155" s="149"/>
      <c r="M155" s="153"/>
      <c r="N155" s="149"/>
      <c r="O155" s="153"/>
      <c r="P155" s="149"/>
      <c r="Q155" s="149">
        <v>611.5</v>
      </c>
      <c r="R155" s="149">
        <v>0</v>
      </c>
      <c r="S155" s="149"/>
      <c r="T155" s="149"/>
      <c r="U155" s="149"/>
      <c r="V155" s="149"/>
      <c r="W155" s="149">
        <v>2250</v>
      </c>
      <c r="X155" s="179"/>
    </row>
    <row r="156" spans="1:24" s="125" customFormat="1" ht="21.75" customHeight="1">
      <c r="A156" s="150" t="s">
        <v>218</v>
      </c>
      <c r="B156" s="151"/>
      <c r="C156" s="149">
        <v>5390</v>
      </c>
      <c r="D156" s="149">
        <v>0</v>
      </c>
      <c r="E156" s="149"/>
      <c r="F156" s="149"/>
      <c r="G156" s="149">
        <v>0</v>
      </c>
      <c r="H156" s="149"/>
      <c r="I156" s="149"/>
      <c r="J156" s="149"/>
      <c r="K156" s="153"/>
      <c r="L156" s="149"/>
      <c r="M156" s="153"/>
      <c r="N156" s="149"/>
      <c r="O156" s="153"/>
      <c r="P156" s="149"/>
      <c r="Q156" s="149">
        <v>3230</v>
      </c>
      <c r="R156" s="149"/>
      <c r="S156" s="149"/>
      <c r="T156" s="149"/>
      <c r="U156" s="149"/>
      <c r="V156" s="149"/>
      <c r="W156" s="149">
        <v>2160</v>
      </c>
      <c r="X156" s="179"/>
    </row>
    <row r="157" spans="1:24" s="126" customFormat="1" ht="21.75" customHeight="1">
      <c r="A157" s="150" t="s">
        <v>219</v>
      </c>
      <c r="B157" s="151"/>
      <c r="C157" s="149">
        <v>0</v>
      </c>
      <c r="D157" s="149">
        <v>0</v>
      </c>
      <c r="E157" s="153"/>
      <c r="F157" s="153"/>
      <c r="G157" s="149">
        <v>0</v>
      </c>
      <c r="H157" s="149"/>
      <c r="I157" s="149"/>
      <c r="J157" s="149"/>
      <c r="K157" s="153"/>
      <c r="L157" s="149"/>
      <c r="M157" s="153"/>
      <c r="N157" s="153"/>
      <c r="O157" s="153"/>
      <c r="P157" s="149"/>
      <c r="Q157" s="149">
        <v>0</v>
      </c>
      <c r="R157" s="149">
        <v>0</v>
      </c>
      <c r="S157" s="149"/>
      <c r="T157" s="149"/>
      <c r="U157" s="149"/>
      <c r="V157" s="149"/>
      <c r="W157" s="149">
        <v>0</v>
      </c>
      <c r="X157" s="179"/>
    </row>
    <row r="158" spans="1:24" s="126" customFormat="1" ht="21.75" customHeight="1">
      <c r="A158" s="150" t="s">
        <v>220</v>
      </c>
      <c r="B158" s="151"/>
      <c r="C158" s="149">
        <v>745.62</v>
      </c>
      <c r="D158" s="149">
        <v>0</v>
      </c>
      <c r="E158" s="149"/>
      <c r="F158" s="149"/>
      <c r="G158" s="149">
        <v>0</v>
      </c>
      <c r="H158" s="149"/>
      <c r="I158" s="149"/>
      <c r="J158" s="149"/>
      <c r="K158" s="153"/>
      <c r="L158" s="149"/>
      <c r="M158" s="153"/>
      <c r="N158" s="149"/>
      <c r="O158" s="153"/>
      <c r="P158" s="149"/>
      <c r="Q158" s="149">
        <v>0</v>
      </c>
      <c r="R158" s="149">
        <v>440.62</v>
      </c>
      <c r="S158" s="149"/>
      <c r="T158" s="149"/>
      <c r="U158" s="149"/>
      <c r="V158" s="149"/>
      <c r="W158" s="149">
        <v>305</v>
      </c>
      <c r="X158" s="179"/>
    </row>
    <row r="159" spans="1:24" s="126" customFormat="1" ht="21.75" customHeight="1">
      <c r="A159" s="150" t="s">
        <v>221</v>
      </c>
      <c r="B159" s="151"/>
      <c r="C159" s="149">
        <v>1985</v>
      </c>
      <c r="D159" s="149">
        <v>1985</v>
      </c>
      <c r="E159" s="153"/>
      <c r="F159" s="153"/>
      <c r="G159" s="149">
        <v>0</v>
      </c>
      <c r="H159" s="149"/>
      <c r="I159" s="149"/>
      <c r="J159" s="153"/>
      <c r="K159" s="153"/>
      <c r="L159" s="149"/>
      <c r="M159" s="153">
        <v>1600</v>
      </c>
      <c r="N159" s="153"/>
      <c r="O159" s="153"/>
      <c r="P159" s="149">
        <v>385</v>
      </c>
      <c r="Q159" s="149">
        <v>0</v>
      </c>
      <c r="R159" s="149">
        <v>0</v>
      </c>
      <c r="S159" s="149"/>
      <c r="T159" s="149"/>
      <c r="U159" s="149"/>
      <c r="V159" s="149"/>
      <c r="W159" s="149">
        <v>0</v>
      </c>
      <c r="X159" s="179"/>
    </row>
    <row r="160" spans="1:24" s="94" customFormat="1" ht="21.75" customHeight="1">
      <c r="A160" s="150" t="s">
        <v>222</v>
      </c>
      <c r="B160" s="151"/>
      <c r="C160" s="149">
        <v>18085</v>
      </c>
      <c r="D160" s="149">
        <v>0</v>
      </c>
      <c r="E160" s="153"/>
      <c r="F160" s="153"/>
      <c r="G160" s="149">
        <v>0</v>
      </c>
      <c r="H160" s="149"/>
      <c r="I160" s="149"/>
      <c r="J160" s="149"/>
      <c r="K160" s="153"/>
      <c r="L160" s="149"/>
      <c r="M160" s="153"/>
      <c r="N160" s="153"/>
      <c r="O160" s="153"/>
      <c r="P160" s="149"/>
      <c r="Q160" s="149">
        <v>0</v>
      </c>
      <c r="R160" s="149">
        <v>0</v>
      </c>
      <c r="S160" s="149"/>
      <c r="T160" s="149"/>
      <c r="U160" s="149">
        <v>2261</v>
      </c>
      <c r="V160" s="149"/>
      <c r="W160" s="149">
        <v>15824</v>
      </c>
      <c r="X160" s="165"/>
    </row>
    <row r="161" spans="1:24" s="126" customFormat="1" ht="21.75" customHeight="1">
      <c r="A161" s="150" t="s">
        <v>223</v>
      </c>
      <c r="B161" s="151"/>
      <c r="C161" s="149">
        <v>3128.2</v>
      </c>
      <c r="D161" s="149">
        <v>0</v>
      </c>
      <c r="E161" s="149"/>
      <c r="F161" s="149"/>
      <c r="G161" s="149">
        <v>0</v>
      </c>
      <c r="H161" s="149"/>
      <c r="I161" s="149"/>
      <c r="J161" s="149"/>
      <c r="K161" s="153"/>
      <c r="L161" s="149"/>
      <c r="M161" s="153"/>
      <c r="N161" s="149"/>
      <c r="O161" s="153"/>
      <c r="P161" s="149"/>
      <c r="Q161" s="149">
        <v>0</v>
      </c>
      <c r="R161" s="149">
        <v>21.2</v>
      </c>
      <c r="S161" s="149"/>
      <c r="T161" s="149"/>
      <c r="U161" s="149"/>
      <c r="V161" s="149"/>
      <c r="W161" s="149">
        <v>3107</v>
      </c>
      <c r="X161" s="165"/>
    </row>
    <row r="162" spans="1:24" s="126" customFormat="1" ht="21.75" customHeight="1">
      <c r="A162" s="150" t="s">
        <v>224</v>
      </c>
      <c r="B162" s="151"/>
      <c r="C162" s="149">
        <v>157.8</v>
      </c>
      <c r="D162" s="149">
        <v>0</v>
      </c>
      <c r="E162" s="149"/>
      <c r="F162" s="149"/>
      <c r="G162" s="149">
        <v>0</v>
      </c>
      <c r="H162" s="149"/>
      <c r="I162" s="149"/>
      <c r="J162" s="149"/>
      <c r="K162" s="153"/>
      <c r="L162" s="149"/>
      <c r="M162" s="153"/>
      <c r="N162" s="149"/>
      <c r="O162" s="153"/>
      <c r="P162" s="149"/>
      <c r="Q162" s="149">
        <v>0</v>
      </c>
      <c r="R162" s="149">
        <v>157.8</v>
      </c>
      <c r="S162" s="149"/>
      <c r="T162" s="149"/>
      <c r="U162" s="149"/>
      <c r="V162" s="149"/>
      <c r="W162" s="149">
        <v>0</v>
      </c>
      <c r="X162" s="165"/>
    </row>
    <row r="163" spans="1:24" s="126" customFormat="1" ht="21.75" customHeight="1">
      <c r="A163" s="150" t="s">
        <v>225</v>
      </c>
      <c r="B163" s="151">
        <f>B164+B165</f>
        <v>56</v>
      </c>
      <c r="C163" s="152">
        <v>502.04</v>
      </c>
      <c r="D163" s="152">
        <v>361.08</v>
      </c>
      <c r="E163" s="152">
        <v>179.04</v>
      </c>
      <c r="F163" s="152">
        <v>122.16</v>
      </c>
      <c r="G163" s="152">
        <v>58.42</v>
      </c>
      <c r="H163" s="152">
        <v>14.92</v>
      </c>
      <c r="I163" s="152">
        <v>43.5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52">
        <v>1.46</v>
      </c>
      <c r="Q163" s="152">
        <v>140.96</v>
      </c>
      <c r="R163" s="152">
        <v>0</v>
      </c>
      <c r="S163" s="152">
        <v>0</v>
      </c>
      <c r="T163" s="152">
        <v>0</v>
      </c>
      <c r="U163" s="152">
        <v>0</v>
      </c>
      <c r="V163" s="152">
        <v>0</v>
      </c>
      <c r="W163" s="152">
        <v>0</v>
      </c>
      <c r="X163" s="165"/>
    </row>
    <row r="164" spans="1:24" ht="21.75" customHeight="1">
      <c r="A164" s="150" t="s">
        <v>226</v>
      </c>
      <c r="B164" s="151">
        <v>12</v>
      </c>
      <c r="C164" s="149">
        <v>175.04000000000002</v>
      </c>
      <c r="D164" s="149">
        <v>89.05</v>
      </c>
      <c r="E164" s="149">
        <v>47.04</v>
      </c>
      <c r="F164" s="149">
        <v>26.880000000000003</v>
      </c>
      <c r="G164" s="149">
        <v>13.67</v>
      </c>
      <c r="H164" s="149">
        <v>3.92</v>
      </c>
      <c r="I164" s="149">
        <v>9.75</v>
      </c>
      <c r="J164" s="149"/>
      <c r="K164" s="153"/>
      <c r="L164" s="149"/>
      <c r="M164" s="153"/>
      <c r="N164" s="149"/>
      <c r="O164" s="153"/>
      <c r="P164" s="149">
        <v>1.46</v>
      </c>
      <c r="Q164" s="149">
        <v>85.99</v>
      </c>
      <c r="R164" s="149">
        <v>0</v>
      </c>
      <c r="S164" s="149"/>
      <c r="T164" s="149"/>
      <c r="U164" s="149"/>
      <c r="V164" s="149"/>
      <c r="W164" s="149">
        <v>0</v>
      </c>
      <c r="X164" s="165"/>
    </row>
    <row r="165" spans="1:24" ht="21.75" customHeight="1">
      <c r="A165" s="150" t="s">
        <v>227</v>
      </c>
      <c r="B165" s="151">
        <v>44</v>
      </c>
      <c r="C165" s="149">
        <v>327</v>
      </c>
      <c r="D165" s="149">
        <v>272.03</v>
      </c>
      <c r="E165" s="149">
        <v>132</v>
      </c>
      <c r="F165" s="149">
        <v>95.28</v>
      </c>
      <c r="G165" s="149">
        <v>44.75</v>
      </c>
      <c r="H165" s="149">
        <v>11</v>
      </c>
      <c r="I165" s="149">
        <v>33.75</v>
      </c>
      <c r="J165" s="149"/>
      <c r="K165" s="153"/>
      <c r="L165" s="149"/>
      <c r="M165" s="153"/>
      <c r="N165" s="149"/>
      <c r="O165" s="153"/>
      <c r="P165" s="149"/>
      <c r="Q165" s="149">
        <v>54.97</v>
      </c>
      <c r="R165" s="149">
        <v>0</v>
      </c>
      <c r="S165" s="149"/>
      <c r="T165" s="149"/>
      <c r="U165" s="149"/>
      <c r="V165" s="149"/>
      <c r="W165" s="149">
        <v>0</v>
      </c>
      <c r="X165" s="165"/>
    </row>
    <row r="166" spans="1:24" s="126" customFormat="1" ht="21.75" customHeight="1">
      <c r="A166" s="150" t="s">
        <v>228</v>
      </c>
      <c r="B166" s="151"/>
      <c r="C166" s="149">
        <v>0</v>
      </c>
      <c r="D166" s="149">
        <v>0</v>
      </c>
      <c r="E166" s="149"/>
      <c r="F166" s="149"/>
      <c r="G166" s="149">
        <v>0</v>
      </c>
      <c r="H166" s="149"/>
      <c r="I166" s="149"/>
      <c r="J166" s="149"/>
      <c r="K166" s="153"/>
      <c r="L166" s="149"/>
      <c r="M166" s="153"/>
      <c r="N166" s="149"/>
      <c r="O166" s="153"/>
      <c r="P166" s="149"/>
      <c r="Q166" s="149">
        <v>0</v>
      </c>
      <c r="R166" s="149">
        <v>0</v>
      </c>
      <c r="S166" s="149"/>
      <c r="T166" s="149"/>
      <c r="U166" s="149"/>
      <c r="V166" s="149"/>
      <c r="W166" s="149">
        <v>0</v>
      </c>
      <c r="X166" s="165"/>
    </row>
    <row r="167" spans="1:24" s="126" customFormat="1" ht="21.75" customHeight="1">
      <c r="A167" s="150" t="s">
        <v>229</v>
      </c>
      <c r="B167" s="151"/>
      <c r="C167" s="149">
        <v>173</v>
      </c>
      <c r="D167" s="149">
        <v>0</v>
      </c>
      <c r="E167" s="149"/>
      <c r="F167" s="149"/>
      <c r="G167" s="149">
        <v>0</v>
      </c>
      <c r="H167" s="149"/>
      <c r="I167" s="149"/>
      <c r="J167" s="149"/>
      <c r="K167" s="153"/>
      <c r="L167" s="149"/>
      <c r="M167" s="153"/>
      <c r="N167" s="149"/>
      <c r="O167" s="153"/>
      <c r="P167" s="149"/>
      <c r="Q167" s="149">
        <v>10</v>
      </c>
      <c r="R167" s="149">
        <v>0</v>
      </c>
      <c r="S167" s="149"/>
      <c r="T167" s="149"/>
      <c r="U167" s="149"/>
      <c r="V167" s="149"/>
      <c r="W167" s="149">
        <v>163</v>
      </c>
      <c r="X167" s="165"/>
    </row>
    <row r="168" spans="1:24" s="126" customFormat="1" ht="21.75" customHeight="1">
      <c r="A168" s="150"/>
      <c r="B168" s="151"/>
      <c r="C168" s="149"/>
      <c r="D168" s="149"/>
      <c r="E168" s="149"/>
      <c r="F168" s="149"/>
      <c r="G168" s="149"/>
      <c r="H168" s="149"/>
      <c r="I168" s="149"/>
      <c r="J168" s="149"/>
      <c r="K168" s="153"/>
      <c r="L168" s="149"/>
      <c r="M168" s="153"/>
      <c r="N168" s="149"/>
      <c r="O168" s="153"/>
      <c r="P168" s="149"/>
      <c r="Q168" s="149"/>
      <c r="R168" s="149"/>
      <c r="S168" s="149"/>
      <c r="T168" s="149"/>
      <c r="U168" s="149"/>
      <c r="V168" s="149"/>
      <c r="W168" s="149"/>
      <c r="X168" s="165"/>
    </row>
    <row r="169" spans="1:24" s="126" customFormat="1" ht="21.75" customHeight="1">
      <c r="A169" s="147" t="s">
        <v>230</v>
      </c>
      <c r="B169" s="178">
        <f>B170+B172+B173+B174+B175+B176+B177+B178</f>
        <v>46</v>
      </c>
      <c r="C169" s="149">
        <v>6118.1</v>
      </c>
      <c r="D169" s="149">
        <v>275.15</v>
      </c>
      <c r="E169" s="149">
        <v>154.32</v>
      </c>
      <c r="F169" s="149">
        <v>68.64</v>
      </c>
      <c r="G169" s="149">
        <v>52.19</v>
      </c>
      <c r="H169" s="149">
        <v>12.86</v>
      </c>
      <c r="I169" s="149">
        <v>39.33</v>
      </c>
      <c r="J169" s="149">
        <v>0</v>
      </c>
      <c r="K169" s="149">
        <v>0</v>
      </c>
      <c r="L169" s="149">
        <v>0</v>
      </c>
      <c r="M169" s="149">
        <v>0</v>
      </c>
      <c r="N169" s="149">
        <v>0</v>
      </c>
      <c r="O169" s="149">
        <v>0</v>
      </c>
      <c r="P169" s="149">
        <v>0</v>
      </c>
      <c r="Q169" s="149">
        <v>2553.9500000000003</v>
      </c>
      <c r="R169" s="149">
        <v>0</v>
      </c>
      <c r="S169" s="149">
        <v>0</v>
      </c>
      <c r="T169" s="149">
        <v>0</v>
      </c>
      <c r="U169" s="149">
        <v>0</v>
      </c>
      <c r="V169" s="149">
        <v>0</v>
      </c>
      <c r="W169" s="149">
        <v>3289</v>
      </c>
      <c r="X169" s="164"/>
    </row>
    <row r="170" spans="1:24" s="126" customFormat="1" ht="21.75" customHeight="1">
      <c r="A170" s="150" t="s">
        <v>231</v>
      </c>
      <c r="B170" s="151">
        <f>B171</f>
        <v>46</v>
      </c>
      <c r="C170" s="152">
        <v>402.34</v>
      </c>
      <c r="D170" s="152">
        <v>275.15</v>
      </c>
      <c r="E170" s="152">
        <v>154.32</v>
      </c>
      <c r="F170" s="152">
        <v>68.64</v>
      </c>
      <c r="G170" s="152">
        <v>52.19</v>
      </c>
      <c r="H170" s="152">
        <v>12.86</v>
      </c>
      <c r="I170" s="152">
        <v>39.33</v>
      </c>
      <c r="J170" s="152">
        <v>0</v>
      </c>
      <c r="K170" s="152">
        <v>0</v>
      </c>
      <c r="L170" s="152">
        <v>0</v>
      </c>
      <c r="M170" s="152">
        <v>0</v>
      </c>
      <c r="N170" s="152">
        <v>0</v>
      </c>
      <c r="O170" s="152">
        <v>0</v>
      </c>
      <c r="P170" s="152">
        <v>0</v>
      </c>
      <c r="Q170" s="152">
        <v>127.19</v>
      </c>
      <c r="R170" s="152">
        <v>0</v>
      </c>
      <c r="S170" s="152">
        <v>0</v>
      </c>
      <c r="T170" s="152">
        <v>0</v>
      </c>
      <c r="U170" s="152">
        <v>0</v>
      </c>
      <c r="V170" s="152">
        <v>0</v>
      </c>
      <c r="W170" s="152">
        <v>0</v>
      </c>
      <c r="X170" s="165"/>
    </row>
    <row r="171" spans="1:24" ht="21.75" customHeight="1">
      <c r="A171" s="150" t="s">
        <v>232</v>
      </c>
      <c r="B171" s="151">
        <v>46</v>
      </c>
      <c r="C171" s="149">
        <v>402.34</v>
      </c>
      <c r="D171" s="149">
        <v>275.15</v>
      </c>
      <c r="E171" s="153">
        <v>154.32</v>
      </c>
      <c r="F171" s="153">
        <v>68.64</v>
      </c>
      <c r="G171" s="149">
        <v>52.19</v>
      </c>
      <c r="H171" s="149">
        <v>12.86</v>
      </c>
      <c r="I171" s="149">
        <v>39.33</v>
      </c>
      <c r="J171" s="153"/>
      <c r="K171" s="153"/>
      <c r="L171" s="149"/>
      <c r="M171" s="153"/>
      <c r="N171" s="149"/>
      <c r="O171" s="153"/>
      <c r="P171" s="149"/>
      <c r="Q171" s="149">
        <v>127.19</v>
      </c>
      <c r="R171" s="149">
        <v>0</v>
      </c>
      <c r="S171" s="149"/>
      <c r="T171" s="149"/>
      <c r="U171" s="149"/>
      <c r="V171" s="149"/>
      <c r="W171" s="149">
        <v>0</v>
      </c>
      <c r="X171" s="165"/>
    </row>
    <row r="172" spans="1:24" s="126" customFormat="1" ht="21.75" customHeight="1">
      <c r="A172" s="150" t="s">
        <v>233</v>
      </c>
      <c r="B172" s="151"/>
      <c r="C172" s="149">
        <v>2000</v>
      </c>
      <c r="D172" s="149">
        <v>0</v>
      </c>
      <c r="E172" s="149"/>
      <c r="F172" s="149"/>
      <c r="G172" s="149">
        <v>0</v>
      </c>
      <c r="H172" s="149"/>
      <c r="I172" s="149"/>
      <c r="J172" s="149"/>
      <c r="K172" s="153"/>
      <c r="L172" s="149"/>
      <c r="M172" s="153"/>
      <c r="N172" s="149"/>
      <c r="O172" s="153"/>
      <c r="P172" s="149"/>
      <c r="Q172" s="149">
        <v>2000</v>
      </c>
      <c r="R172" s="149">
        <v>0</v>
      </c>
      <c r="S172" s="149"/>
      <c r="T172" s="149"/>
      <c r="U172" s="149"/>
      <c r="V172" s="149"/>
      <c r="W172" s="149">
        <v>0</v>
      </c>
      <c r="X172" s="165"/>
    </row>
    <row r="173" spans="1:24" s="126" customFormat="1" ht="21.75" customHeight="1">
      <c r="A173" s="150" t="s">
        <v>234</v>
      </c>
      <c r="B173" s="151"/>
      <c r="C173" s="149">
        <v>3400</v>
      </c>
      <c r="D173" s="149">
        <v>0</v>
      </c>
      <c r="E173" s="156"/>
      <c r="F173" s="156"/>
      <c r="G173" s="149">
        <v>0</v>
      </c>
      <c r="H173" s="156"/>
      <c r="I173" s="156"/>
      <c r="J173" s="156"/>
      <c r="K173" s="153"/>
      <c r="L173" s="156"/>
      <c r="M173" s="153"/>
      <c r="N173" s="156"/>
      <c r="O173" s="153"/>
      <c r="P173" s="156"/>
      <c r="Q173" s="149">
        <v>400</v>
      </c>
      <c r="R173" s="149">
        <v>0</v>
      </c>
      <c r="S173" s="152"/>
      <c r="T173" s="152"/>
      <c r="U173" s="152"/>
      <c r="V173" s="152"/>
      <c r="W173" s="149">
        <v>3000</v>
      </c>
      <c r="X173" s="173"/>
    </row>
    <row r="174" spans="1:24" s="126" customFormat="1" ht="21.75" customHeight="1">
      <c r="A174" s="150" t="s">
        <v>235</v>
      </c>
      <c r="B174" s="154"/>
      <c r="C174" s="149">
        <v>129</v>
      </c>
      <c r="D174" s="149">
        <v>0</v>
      </c>
      <c r="E174" s="149"/>
      <c r="F174" s="149"/>
      <c r="G174" s="149">
        <v>0</v>
      </c>
      <c r="H174" s="149"/>
      <c r="I174" s="149"/>
      <c r="J174" s="149"/>
      <c r="K174" s="153"/>
      <c r="L174" s="149"/>
      <c r="M174" s="153"/>
      <c r="N174" s="149"/>
      <c r="O174" s="153"/>
      <c r="P174" s="149"/>
      <c r="Q174" s="149">
        <v>0</v>
      </c>
      <c r="R174" s="149">
        <v>0</v>
      </c>
      <c r="S174" s="149"/>
      <c r="T174" s="149"/>
      <c r="U174" s="149"/>
      <c r="V174" s="149"/>
      <c r="W174" s="149">
        <v>129</v>
      </c>
      <c r="X174" s="165"/>
    </row>
    <row r="175" spans="1:24" s="126" customFormat="1" ht="21.75" customHeight="1">
      <c r="A175" s="150" t="s">
        <v>236</v>
      </c>
      <c r="B175" s="157"/>
      <c r="C175" s="149">
        <v>0</v>
      </c>
      <c r="D175" s="149">
        <v>0</v>
      </c>
      <c r="E175" s="153"/>
      <c r="F175" s="153"/>
      <c r="G175" s="149">
        <v>0</v>
      </c>
      <c r="H175" s="149"/>
      <c r="I175" s="149"/>
      <c r="J175" s="149"/>
      <c r="K175" s="153"/>
      <c r="L175" s="153"/>
      <c r="M175" s="153"/>
      <c r="N175" s="149"/>
      <c r="O175" s="153"/>
      <c r="P175" s="149"/>
      <c r="Q175" s="149">
        <v>0</v>
      </c>
      <c r="R175" s="149">
        <v>0</v>
      </c>
      <c r="S175" s="149"/>
      <c r="T175" s="149"/>
      <c r="U175" s="149"/>
      <c r="V175" s="149"/>
      <c r="W175" s="149">
        <v>0</v>
      </c>
      <c r="X175" s="165"/>
    </row>
    <row r="176" spans="1:24" s="126" customFormat="1" ht="21.75" customHeight="1">
      <c r="A176" s="150" t="s">
        <v>237</v>
      </c>
      <c r="B176" s="157"/>
      <c r="C176" s="149">
        <v>160</v>
      </c>
      <c r="D176" s="149">
        <v>0</v>
      </c>
      <c r="E176" s="153"/>
      <c r="F176" s="153"/>
      <c r="G176" s="149">
        <v>0</v>
      </c>
      <c r="H176" s="149"/>
      <c r="I176" s="149"/>
      <c r="J176" s="149"/>
      <c r="K176" s="153"/>
      <c r="L176" s="153"/>
      <c r="M176" s="153"/>
      <c r="N176" s="149"/>
      <c r="O176" s="153"/>
      <c r="P176" s="149"/>
      <c r="Q176" s="149">
        <v>0</v>
      </c>
      <c r="R176" s="149">
        <v>0</v>
      </c>
      <c r="S176" s="149"/>
      <c r="T176" s="149"/>
      <c r="U176" s="149"/>
      <c r="V176" s="149"/>
      <c r="W176" s="149">
        <v>160</v>
      </c>
      <c r="X176" s="165"/>
    </row>
    <row r="177" spans="1:24" s="126" customFormat="1" ht="21.75" customHeight="1">
      <c r="A177" s="150" t="s">
        <v>238</v>
      </c>
      <c r="B177" s="157"/>
      <c r="C177" s="149">
        <v>0</v>
      </c>
      <c r="D177" s="149">
        <v>0</v>
      </c>
      <c r="E177" s="153"/>
      <c r="F177" s="153"/>
      <c r="G177" s="149">
        <v>0</v>
      </c>
      <c r="H177" s="149"/>
      <c r="I177" s="149"/>
      <c r="J177" s="149"/>
      <c r="K177" s="153"/>
      <c r="L177" s="153"/>
      <c r="M177" s="153"/>
      <c r="N177" s="149"/>
      <c r="O177" s="153"/>
      <c r="P177" s="149"/>
      <c r="Q177" s="149">
        <v>0</v>
      </c>
      <c r="R177" s="149">
        <v>0</v>
      </c>
      <c r="S177" s="149"/>
      <c r="T177" s="149"/>
      <c r="U177" s="149"/>
      <c r="V177" s="149"/>
      <c r="W177" s="149">
        <v>0</v>
      </c>
      <c r="X177" s="165"/>
    </row>
    <row r="178" spans="1:24" s="126" customFormat="1" ht="21.75" customHeight="1">
      <c r="A178" s="150" t="s">
        <v>239</v>
      </c>
      <c r="B178" s="157"/>
      <c r="C178" s="149">
        <v>26.76</v>
      </c>
      <c r="D178" s="149">
        <v>0</v>
      </c>
      <c r="E178" s="153"/>
      <c r="F178" s="153"/>
      <c r="G178" s="149">
        <v>0</v>
      </c>
      <c r="H178" s="149"/>
      <c r="I178" s="149"/>
      <c r="J178" s="149"/>
      <c r="K178" s="153"/>
      <c r="L178" s="153"/>
      <c r="M178" s="153"/>
      <c r="N178" s="149"/>
      <c r="O178" s="153"/>
      <c r="P178" s="149"/>
      <c r="Q178" s="149">
        <v>26.76</v>
      </c>
      <c r="R178" s="149">
        <v>0</v>
      </c>
      <c r="S178" s="149"/>
      <c r="T178" s="149"/>
      <c r="U178" s="149"/>
      <c r="V178" s="149"/>
      <c r="W178" s="149">
        <v>0</v>
      </c>
      <c r="X178" s="165"/>
    </row>
    <row r="179" spans="1:24" s="126" customFormat="1" ht="21.75" customHeight="1">
      <c r="A179" s="150"/>
      <c r="B179" s="157"/>
      <c r="C179" s="149"/>
      <c r="D179" s="149"/>
      <c r="E179" s="153"/>
      <c r="F179" s="153"/>
      <c r="G179" s="149"/>
      <c r="H179" s="149"/>
      <c r="I179" s="149"/>
      <c r="J179" s="149"/>
      <c r="K179" s="153"/>
      <c r="L179" s="153"/>
      <c r="M179" s="153"/>
      <c r="N179" s="149"/>
      <c r="O179" s="153"/>
      <c r="P179" s="149"/>
      <c r="Q179" s="149"/>
      <c r="R179" s="149"/>
      <c r="S179" s="149"/>
      <c r="T179" s="149"/>
      <c r="U179" s="149"/>
      <c r="V179" s="149"/>
      <c r="W179" s="149"/>
      <c r="X179" s="165"/>
    </row>
    <row r="180" spans="1:24" s="126" customFormat="1" ht="21.75" customHeight="1">
      <c r="A180" s="147" t="s">
        <v>240</v>
      </c>
      <c r="B180" s="154">
        <f>B181+B186+B190+B191+B193+B195</f>
        <v>324</v>
      </c>
      <c r="C180" s="155">
        <v>44588.58</v>
      </c>
      <c r="D180" s="155">
        <v>2167.81</v>
      </c>
      <c r="E180" s="155">
        <v>1067.0400000000002</v>
      </c>
      <c r="F180" s="155">
        <v>245.52000000000004</v>
      </c>
      <c r="G180" s="155">
        <v>353.37</v>
      </c>
      <c r="H180" s="155">
        <v>88.92000000000002</v>
      </c>
      <c r="I180" s="155">
        <v>264.45</v>
      </c>
      <c r="J180" s="149">
        <v>461.88</v>
      </c>
      <c r="K180" s="149">
        <v>0</v>
      </c>
      <c r="L180" s="149">
        <v>0</v>
      </c>
      <c r="M180" s="149">
        <v>0</v>
      </c>
      <c r="N180" s="149">
        <v>0</v>
      </c>
      <c r="O180" s="149">
        <v>0</v>
      </c>
      <c r="P180" s="149">
        <v>40</v>
      </c>
      <c r="Q180" s="155">
        <v>2193.9599999999996</v>
      </c>
      <c r="R180" s="155">
        <v>0</v>
      </c>
      <c r="S180" s="149">
        <v>0</v>
      </c>
      <c r="T180" s="149">
        <v>40226.81</v>
      </c>
      <c r="U180" s="149">
        <v>0</v>
      </c>
      <c r="V180" s="155">
        <v>0</v>
      </c>
      <c r="W180" s="155">
        <v>0</v>
      </c>
      <c r="X180" s="180"/>
    </row>
    <row r="181" spans="1:24" s="126" customFormat="1" ht="21.75" customHeight="1">
      <c r="A181" s="150" t="s">
        <v>241</v>
      </c>
      <c r="B181" s="151">
        <f>B182+B183+B184+B185</f>
        <v>165</v>
      </c>
      <c r="C181" s="152">
        <v>1856.44</v>
      </c>
      <c r="D181" s="152">
        <v>1127.19</v>
      </c>
      <c r="E181" s="152">
        <v>544.5600000000001</v>
      </c>
      <c r="F181" s="152">
        <v>183.72000000000003</v>
      </c>
      <c r="G181" s="152">
        <v>186.83</v>
      </c>
      <c r="H181" s="152">
        <v>45.38</v>
      </c>
      <c r="I181" s="152">
        <v>141.45</v>
      </c>
      <c r="J181" s="152">
        <v>172.08</v>
      </c>
      <c r="K181" s="152">
        <v>0</v>
      </c>
      <c r="L181" s="152">
        <v>0</v>
      </c>
      <c r="M181" s="152">
        <v>0</v>
      </c>
      <c r="N181" s="152">
        <v>0</v>
      </c>
      <c r="O181" s="152">
        <v>0</v>
      </c>
      <c r="P181" s="152">
        <v>40</v>
      </c>
      <c r="Q181" s="152">
        <v>543.11</v>
      </c>
      <c r="R181" s="152">
        <v>0</v>
      </c>
      <c r="S181" s="152">
        <v>0</v>
      </c>
      <c r="T181" s="152">
        <v>186.14</v>
      </c>
      <c r="U181" s="152">
        <v>0</v>
      </c>
      <c r="V181" s="152">
        <v>0</v>
      </c>
      <c r="W181" s="152">
        <v>0</v>
      </c>
      <c r="X181" s="173"/>
    </row>
    <row r="182" spans="1:24" ht="21.75" customHeight="1">
      <c r="A182" s="150" t="s">
        <v>242</v>
      </c>
      <c r="B182" s="151">
        <v>90</v>
      </c>
      <c r="C182" s="149">
        <v>1055.77</v>
      </c>
      <c r="D182" s="149">
        <v>638.5500000000001</v>
      </c>
      <c r="E182" s="153">
        <v>301.56</v>
      </c>
      <c r="F182" s="153">
        <v>160.92000000000002</v>
      </c>
      <c r="G182" s="149">
        <v>108.83</v>
      </c>
      <c r="H182" s="149">
        <v>25.13</v>
      </c>
      <c r="I182" s="149">
        <v>83.7</v>
      </c>
      <c r="J182" s="153">
        <v>27.24</v>
      </c>
      <c r="K182" s="153"/>
      <c r="L182" s="149"/>
      <c r="M182" s="153"/>
      <c r="N182" s="149"/>
      <c r="O182" s="153"/>
      <c r="P182" s="161">
        <v>40</v>
      </c>
      <c r="Q182" s="149">
        <v>231.08</v>
      </c>
      <c r="R182" s="149">
        <v>0</v>
      </c>
      <c r="S182" s="149"/>
      <c r="T182" s="149">
        <v>186.14</v>
      </c>
      <c r="U182" s="149"/>
      <c r="V182" s="149"/>
      <c r="W182" s="149">
        <v>0</v>
      </c>
      <c r="X182" s="165"/>
    </row>
    <row r="183" spans="1:24" ht="21.75" customHeight="1">
      <c r="A183" s="150" t="s">
        <v>243</v>
      </c>
      <c r="B183" s="151"/>
      <c r="C183" s="149">
        <v>200</v>
      </c>
      <c r="D183" s="149">
        <v>0</v>
      </c>
      <c r="E183" s="149"/>
      <c r="F183" s="149"/>
      <c r="G183" s="149">
        <v>0</v>
      </c>
      <c r="H183" s="149"/>
      <c r="I183" s="149">
        <v>0</v>
      </c>
      <c r="J183" s="149"/>
      <c r="K183" s="153"/>
      <c r="L183" s="149"/>
      <c r="M183" s="153"/>
      <c r="N183" s="149"/>
      <c r="O183" s="153"/>
      <c r="P183" s="149"/>
      <c r="Q183" s="149">
        <v>200</v>
      </c>
      <c r="R183" s="149">
        <v>0</v>
      </c>
      <c r="S183" s="149"/>
      <c r="T183" s="149"/>
      <c r="U183" s="149"/>
      <c r="V183" s="149"/>
      <c r="W183" s="149">
        <v>0</v>
      </c>
      <c r="X183" s="165"/>
    </row>
    <row r="184" spans="1:24" ht="21.75" customHeight="1">
      <c r="A184" s="150" t="s">
        <v>244</v>
      </c>
      <c r="B184" s="151">
        <v>63</v>
      </c>
      <c r="C184" s="149">
        <v>510.23</v>
      </c>
      <c r="D184" s="149">
        <v>416.31000000000006</v>
      </c>
      <c r="E184" s="153">
        <v>206.28000000000003</v>
      </c>
      <c r="F184" s="153"/>
      <c r="G184" s="149">
        <v>65.19</v>
      </c>
      <c r="H184" s="149">
        <v>17.19</v>
      </c>
      <c r="I184" s="149">
        <v>48</v>
      </c>
      <c r="J184" s="153">
        <v>144.84</v>
      </c>
      <c r="K184" s="153"/>
      <c r="L184" s="153"/>
      <c r="M184" s="153"/>
      <c r="N184" s="149"/>
      <c r="O184" s="153"/>
      <c r="P184" s="149"/>
      <c r="Q184" s="149">
        <v>93.91999999999999</v>
      </c>
      <c r="R184" s="149">
        <v>0</v>
      </c>
      <c r="S184" s="149"/>
      <c r="T184" s="149"/>
      <c r="U184" s="149"/>
      <c r="V184" s="149"/>
      <c r="W184" s="149">
        <v>0</v>
      </c>
      <c r="X184" s="165"/>
    </row>
    <row r="185" spans="1:24" ht="21.75" customHeight="1">
      <c r="A185" s="150" t="s">
        <v>245</v>
      </c>
      <c r="B185" s="151">
        <v>12</v>
      </c>
      <c r="C185" s="149">
        <v>90.44</v>
      </c>
      <c r="D185" s="149">
        <v>72.33</v>
      </c>
      <c r="E185" s="153">
        <v>36.72</v>
      </c>
      <c r="F185" s="153">
        <v>22.799999999999997</v>
      </c>
      <c r="G185" s="149">
        <v>12.81</v>
      </c>
      <c r="H185" s="149">
        <v>3.06</v>
      </c>
      <c r="I185" s="149">
        <v>9.75</v>
      </c>
      <c r="J185" s="149"/>
      <c r="K185" s="153"/>
      <c r="L185" s="153"/>
      <c r="M185" s="153"/>
      <c r="N185" s="149"/>
      <c r="O185" s="153"/>
      <c r="P185" s="149"/>
      <c r="Q185" s="149">
        <v>18.11</v>
      </c>
      <c r="R185" s="149">
        <v>0</v>
      </c>
      <c r="S185" s="149"/>
      <c r="T185" s="149"/>
      <c r="U185" s="149"/>
      <c r="V185" s="149"/>
      <c r="W185" s="149">
        <v>0</v>
      </c>
      <c r="X185" s="165"/>
    </row>
    <row r="186" spans="1:24" s="126" customFormat="1" ht="21.75" customHeight="1">
      <c r="A186" s="150" t="s">
        <v>246</v>
      </c>
      <c r="B186" s="154">
        <f>B187+B188+B189</f>
        <v>81</v>
      </c>
      <c r="C186" s="155">
        <v>776.79</v>
      </c>
      <c r="D186" s="155">
        <v>524.17</v>
      </c>
      <c r="E186" s="155">
        <v>267.96000000000004</v>
      </c>
      <c r="F186" s="155">
        <v>61.8</v>
      </c>
      <c r="G186" s="155">
        <v>85.33</v>
      </c>
      <c r="H186" s="155">
        <v>22.33</v>
      </c>
      <c r="I186" s="155">
        <v>63</v>
      </c>
      <c r="J186" s="155">
        <v>109.07999999999998</v>
      </c>
      <c r="K186" s="155">
        <v>0</v>
      </c>
      <c r="L186" s="155">
        <v>0</v>
      </c>
      <c r="M186" s="155">
        <v>0</v>
      </c>
      <c r="N186" s="155">
        <v>0</v>
      </c>
      <c r="O186" s="155">
        <v>0</v>
      </c>
      <c r="P186" s="155">
        <v>0</v>
      </c>
      <c r="Q186" s="155">
        <v>252.62</v>
      </c>
      <c r="R186" s="155">
        <v>0</v>
      </c>
      <c r="S186" s="155">
        <v>0</v>
      </c>
      <c r="T186" s="155">
        <v>0</v>
      </c>
      <c r="U186" s="155">
        <v>0</v>
      </c>
      <c r="V186" s="155">
        <v>0</v>
      </c>
      <c r="W186" s="155">
        <v>0</v>
      </c>
      <c r="X186" s="176"/>
    </row>
    <row r="187" spans="1:24" ht="21.75" customHeight="1">
      <c r="A187" s="150" t="s">
        <v>247</v>
      </c>
      <c r="B187" s="151">
        <v>37</v>
      </c>
      <c r="C187" s="149">
        <v>325</v>
      </c>
      <c r="D187" s="149">
        <v>223.78</v>
      </c>
      <c r="E187" s="153">
        <v>117.12</v>
      </c>
      <c r="F187" s="153">
        <v>61.8</v>
      </c>
      <c r="G187" s="149">
        <v>38.26</v>
      </c>
      <c r="H187" s="149">
        <v>9.76</v>
      </c>
      <c r="I187" s="149">
        <v>28.5</v>
      </c>
      <c r="J187" s="149">
        <v>6.6</v>
      </c>
      <c r="K187" s="153"/>
      <c r="L187" s="153"/>
      <c r="M187" s="153"/>
      <c r="N187" s="149"/>
      <c r="O187" s="153"/>
      <c r="P187" s="149"/>
      <c r="Q187" s="149">
        <v>101.22</v>
      </c>
      <c r="R187" s="149">
        <v>0</v>
      </c>
      <c r="S187" s="149"/>
      <c r="T187" s="149"/>
      <c r="U187" s="149"/>
      <c r="V187" s="149"/>
      <c r="W187" s="149">
        <v>0</v>
      </c>
      <c r="X187" s="165"/>
    </row>
    <row r="188" spans="1:24" ht="21.75" customHeight="1">
      <c r="A188" s="150" t="s">
        <v>248</v>
      </c>
      <c r="B188" s="157">
        <v>44</v>
      </c>
      <c r="C188" s="149">
        <v>446.79</v>
      </c>
      <c r="D188" s="149">
        <v>299.64</v>
      </c>
      <c r="E188" s="153">
        <v>150.84</v>
      </c>
      <c r="F188" s="153"/>
      <c r="G188" s="149">
        <v>46.32</v>
      </c>
      <c r="H188" s="149">
        <v>12.57</v>
      </c>
      <c r="I188" s="149">
        <v>33.75</v>
      </c>
      <c r="J188" s="153">
        <v>102.47999999999999</v>
      </c>
      <c r="K188" s="153"/>
      <c r="L188" s="153"/>
      <c r="M188" s="153"/>
      <c r="N188" s="149"/>
      <c r="O188" s="153"/>
      <c r="P188" s="149"/>
      <c r="Q188" s="149">
        <v>147.15</v>
      </c>
      <c r="R188" s="149">
        <v>0</v>
      </c>
      <c r="S188" s="149"/>
      <c r="T188" s="149"/>
      <c r="U188" s="149"/>
      <c r="V188" s="149"/>
      <c r="W188" s="149">
        <v>0</v>
      </c>
      <c r="X188" s="165"/>
    </row>
    <row r="189" spans="1:24" ht="21.75" customHeight="1">
      <c r="A189" s="150" t="s">
        <v>249</v>
      </c>
      <c r="B189" s="157"/>
      <c r="C189" s="149">
        <v>5</v>
      </c>
      <c r="D189" s="149">
        <v>0.75</v>
      </c>
      <c r="E189" s="153"/>
      <c r="F189" s="153"/>
      <c r="G189" s="149">
        <v>0.75</v>
      </c>
      <c r="H189" s="149"/>
      <c r="I189" s="149">
        <v>0.75</v>
      </c>
      <c r="J189" s="153"/>
      <c r="K189" s="153"/>
      <c r="L189" s="153"/>
      <c r="M189" s="153"/>
      <c r="N189" s="149"/>
      <c r="O189" s="153"/>
      <c r="P189" s="149"/>
      <c r="Q189" s="149">
        <v>4.25</v>
      </c>
      <c r="R189" s="149">
        <v>0</v>
      </c>
      <c r="S189" s="149"/>
      <c r="T189" s="149"/>
      <c r="U189" s="149"/>
      <c r="V189" s="149"/>
      <c r="W189" s="149">
        <v>0</v>
      </c>
      <c r="X189" s="165"/>
    </row>
    <row r="190" spans="1:24" s="126" customFormat="1" ht="21.75" customHeight="1">
      <c r="A190" s="150" t="s">
        <v>250</v>
      </c>
      <c r="B190" s="157"/>
      <c r="C190" s="149">
        <v>40000</v>
      </c>
      <c r="D190" s="149">
        <v>0</v>
      </c>
      <c r="E190" s="149"/>
      <c r="F190" s="149"/>
      <c r="G190" s="149">
        <v>0</v>
      </c>
      <c r="H190" s="149"/>
      <c r="I190" s="149"/>
      <c r="J190" s="149"/>
      <c r="K190" s="153"/>
      <c r="L190" s="149"/>
      <c r="M190" s="153"/>
      <c r="N190" s="149"/>
      <c r="O190" s="153"/>
      <c r="P190" s="149"/>
      <c r="Q190" s="149">
        <v>0</v>
      </c>
      <c r="R190" s="149">
        <v>0</v>
      </c>
      <c r="S190" s="149"/>
      <c r="T190" s="149">
        <v>40000</v>
      </c>
      <c r="U190" s="149"/>
      <c r="V190" s="149"/>
      <c r="W190" s="149">
        <v>0</v>
      </c>
      <c r="X190" s="165"/>
    </row>
    <row r="191" spans="1:24" s="94" customFormat="1" ht="21.75" customHeight="1">
      <c r="A191" s="150" t="s">
        <v>251</v>
      </c>
      <c r="B191" s="157">
        <f>B192</f>
        <v>57</v>
      </c>
      <c r="C191" s="158">
        <v>1678.98</v>
      </c>
      <c r="D191" s="158">
        <v>376.85</v>
      </c>
      <c r="E191" s="158">
        <v>187.08</v>
      </c>
      <c r="F191" s="158">
        <v>0</v>
      </c>
      <c r="G191" s="158">
        <v>59.09</v>
      </c>
      <c r="H191" s="158">
        <v>15.59</v>
      </c>
      <c r="I191" s="158">
        <v>43.5</v>
      </c>
      <c r="J191" s="158">
        <v>130.68</v>
      </c>
      <c r="K191" s="158">
        <v>0</v>
      </c>
      <c r="L191" s="158">
        <v>0</v>
      </c>
      <c r="M191" s="158">
        <v>0</v>
      </c>
      <c r="N191" s="158">
        <v>0</v>
      </c>
      <c r="O191" s="158">
        <v>0</v>
      </c>
      <c r="P191" s="158">
        <v>0</v>
      </c>
      <c r="Q191" s="158">
        <v>1302.1299999999999</v>
      </c>
      <c r="R191" s="158">
        <v>0</v>
      </c>
      <c r="S191" s="158">
        <v>0</v>
      </c>
      <c r="T191" s="158">
        <v>0</v>
      </c>
      <c r="U191" s="158">
        <v>0</v>
      </c>
      <c r="V191" s="158">
        <v>0</v>
      </c>
      <c r="W191" s="158">
        <v>0</v>
      </c>
      <c r="X191" s="165"/>
    </row>
    <row r="192" spans="1:24" s="125" customFormat="1" ht="21.75" customHeight="1">
      <c r="A192" s="150" t="s">
        <v>252</v>
      </c>
      <c r="B192" s="157">
        <v>57</v>
      </c>
      <c r="C192" s="149">
        <v>1678.98</v>
      </c>
      <c r="D192" s="149">
        <v>376.85</v>
      </c>
      <c r="E192" s="153">
        <v>187.08</v>
      </c>
      <c r="F192" s="153"/>
      <c r="G192" s="149">
        <v>59.09</v>
      </c>
      <c r="H192" s="149">
        <v>15.59</v>
      </c>
      <c r="I192" s="149">
        <v>43.5</v>
      </c>
      <c r="J192" s="153">
        <v>130.68</v>
      </c>
      <c r="K192" s="153"/>
      <c r="L192" s="153"/>
      <c r="M192" s="153"/>
      <c r="N192" s="149"/>
      <c r="O192" s="153"/>
      <c r="P192" s="149"/>
      <c r="Q192" s="149">
        <v>1302.1299999999999</v>
      </c>
      <c r="R192" s="149">
        <v>0</v>
      </c>
      <c r="S192" s="149"/>
      <c r="T192" s="149"/>
      <c r="U192" s="149"/>
      <c r="V192" s="149"/>
      <c r="W192" s="149">
        <v>0</v>
      </c>
      <c r="X192" s="165"/>
    </row>
    <row r="193" spans="1:24" s="126" customFormat="1" ht="21.75" customHeight="1">
      <c r="A193" s="150" t="s">
        <v>253</v>
      </c>
      <c r="B193" s="151">
        <f>B194</f>
        <v>21</v>
      </c>
      <c r="C193" s="152">
        <v>235.7</v>
      </c>
      <c r="D193" s="152">
        <v>139.6</v>
      </c>
      <c r="E193" s="152">
        <v>67.44</v>
      </c>
      <c r="F193" s="152">
        <v>0</v>
      </c>
      <c r="G193" s="152">
        <v>22.12</v>
      </c>
      <c r="H193" s="152">
        <v>5.62</v>
      </c>
      <c r="I193" s="152">
        <v>16.5</v>
      </c>
      <c r="J193" s="152">
        <v>50.04</v>
      </c>
      <c r="K193" s="152">
        <v>0</v>
      </c>
      <c r="L193" s="152">
        <v>0</v>
      </c>
      <c r="M193" s="152">
        <v>0</v>
      </c>
      <c r="N193" s="152">
        <v>0</v>
      </c>
      <c r="O193" s="152">
        <v>0</v>
      </c>
      <c r="P193" s="152">
        <v>0</v>
      </c>
      <c r="Q193" s="152">
        <v>96.1</v>
      </c>
      <c r="R193" s="152">
        <v>0</v>
      </c>
      <c r="S193" s="152">
        <v>0</v>
      </c>
      <c r="T193" s="152">
        <v>0</v>
      </c>
      <c r="U193" s="152">
        <v>0</v>
      </c>
      <c r="V193" s="152">
        <v>0</v>
      </c>
      <c r="W193" s="152">
        <v>0</v>
      </c>
      <c r="X193" s="165"/>
    </row>
    <row r="194" spans="1:24" ht="21.75" customHeight="1">
      <c r="A194" s="150" t="s">
        <v>254</v>
      </c>
      <c r="B194" s="151">
        <v>21</v>
      </c>
      <c r="C194" s="149">
        <v>235.7</v>
      </c>
      <c r="D194" s="149">
        <v>139.6</v>
      </c>
      <c r="E194" s="153">
        <v>67.44</v>
      </c>
      <c r="F194" s="153"/>
      <c r="G194" s="149">
        <v>22.12</v>
      </c>
      <c r="H194" s="156">
        <v>5.62</v>
      </c>
      <c r="I194" s="149">
        <v>16.5</v>
      </c>
      <c r="J194" s="153">
        <v>50.04</v>
      </c>
      <c r="K194" s="153"/>
      <c r="L194" s="149"/>
      <c r="M194" s="153"/>
      <c r="N194" s="149"/>
      <c r="O194" s="153"/>
      <c r="P194" s="149"/>
      <c r="Q194" s="149">
        <v>96.1</v>
      </c>
      <c r="R194" s="149">
        <v>0</v>
      </c>
      <c r="S194" s="149"/>
      <c r="T194" s="149"/>
      <c r="U194" s="149"/>
      <c r="V194" s="149"/>
      <c r="W194" s="149">
        <v>0</v>
      </c>
      <c r="X194" s="165"/>
    </row>
    <row r="195" spans="1:24" s="126" customFormat="1" ht="21.75" customHeight="1">
      <c r="A195" s="150" t="s">
        <v>255</v>
      </c>
      <c r="B195" s="151"/>
      <c r="C195" s="149">
        <v>40.67</v>
      </c>
      <c r="D195" s="149">
        <v>0</v>
      </c>
      <c r="E195" s="153"/>
      <c r="F195" s="153"/>
      <c r="G195" s="149">
        <v>0</v>
      </c>
      <c r="H195" s="156"/>
      <c r="I195" s="149"/>
      <c r="J195" s="153"/>
      <c r="K195" s="153"/>
      <c r="L195" s="149"/>
      <c r="M195" s="153"/>
      <c r="N195" s="149"/>
      <c r="O195" s="153"/>
      <c r="P195" s="149"/>
      <c r="Q195" s="149">
        <v>0</v>
      </c>
      <c r="R195" s="149">
        <v>0</v>
      </c>
      <c r="S195" s="149"/>
      <c r="T195" s="149">
        <v>40.67</v>
      </c>
      <c r="U195" s="149"/>
      <c r="V195" s="149"/>
      <c r="W195" s="149">
        <v>0</v>
      </c>
      <c r="X195" s="165"/>
    </row>
    <row r="196" spans="1:24" s="126" customFormat="1" ht="21.75" customHeight="1">
      <c r="A196" s="150"/>
      <c r="B196" s="157"/>
      <c r="C196" s="149"/>
      <c r="D196" s="149"/>
      <c r="E196" s="149"/>
      <c r="F196" s="149"/>
      <c r="G196" s="149"/>
      <c r="H196" s="149"/>
      <c r="I196" s="149"/>
      <c r="J196" s="149"/>
      <c r="K196" s="153"/>
      <c r="L196" s="149"/>
      <c r="M196" s="153"/>
      <c r="N196" s="149"/>
      <c r="O196" s="153"/>
      <c r="P196" s="149"/>
      <c r="Q196" s="149"/>
      <c r="R196" s="149"/>
      <c r="S196" s="149"/>
      <c r="T196" s="149"/>
      <c r="U196" s="149"/>
      <c r="V196" s="149"/>
      <c r="W196" s="149"/>
      <c r="X196" s="165"/>
    </row>
    <row r="197" spans="1:24" s="126" customFormat="1" ht="21.75" customHeight="1">
      <c r="A197" s="147" t="s">
        <v>256</v>
      </c>
      <c r="B197" s="148">
        <f>B198+B207+B214+B217+B219+B220+B223+B224+B225</f>
        <v>861</v>
      </c>
      <c r="C197" s="149">
        <v>56747.53</v>
      </c>
      <c r="D197" s="149">
        <v>8853.539999999999</v>
      </c>
      <c r="E197" s="149">
        <v>2934.72</v>
      </c>
      <c r="F197" s="149">
        <v>656.0700000000002</v>
      </c>
      <c r="G197" s="149">
        <v>860.1600000000002</v>
      </c>
      <c r="H197" s="149">
        <v>244.56000000000003</v>
      </c>
      <c r="I197" s="149">
        <v>615.6</v>
      </c>
      <c r="J197" s="149">
        <v>1308.6000000000001</v>
      </c>
      <c r="K197" s="149">
        <v>0</v>
      </c>
      <c r="L197" s="149">
        <v>0</v>
      </c>
      <c r="M197" s="149">
        <v>0</v>
      </c>
      <c r="N197" s="149">
        <v>0</v>
      </c>
      <c r="O197" s="149">
        <v>0</v>
      </c>
      <c r="P197" s="149">
        <v>3093.99</v>
      </c>
      <c r="Q197" s="149">
        <v>9544.47</v>
      </c>
      <c r="R197" s="149">
        <v>61.88</v>
      </c>
      <c r="S197" s="149">
        <v>0</v>
      </c>
      <c r="T197" s="149">
        <v>286.64</v>
      </c>
      <c r="U197" s="149">
        <v>0</v>
      </c>
      <c r="V197" s="149">
        <v>0</v>
      </c>
      <c r="W197" s="149">
        <v>38001</v>
      </c>
      <c r="X197" s="164"/>
    </row>
    <row r="198" spans="1:24" s="126" customFormat="1" ht="21.75" customHeight="1">
      <c r="A198" s="150" t="s">
        <v>257</v>
      </c>
      <c r="B198" s="181">
        <f>B199+B200+B201+B202+B203+B204+B205+B206</f>
        <v>284</v>
      </c>
      <c r="C198" s="182">
        <v>4552.04</v>
      </c>
      <c r="D198" s="182">
        <v>1800.44</v>
      </c>
      <c r="E198" s="182">
        <v>883.8</v>
      </c>
      <c r="F198" s="182">
        <v>400.6</v>
      </c>
      <c r="G198" s="182">
        <v>290.40000000000003</v>
      </c>
      <c r="H198" s="182">
        <v>73.65</v>
      </c>
      <c r="I198" s="182">
        <v>216.75</v>
      </c>
      <c r="J198" s="182">
        <v>181.8</v>
      </c>
      <c r="K198" s="182">
        <v>0</v>
      </c>
      <c r="L198" s="182">
        <v>0</v>
      </c>
      <c r="M198" s="182">
        <v>0</v>
      </c>
      <c r="N198" s="182">
        <v>0</v>
      </c>
      <c r="O198" s="182">
        <v>0</v>
      </c>
      <c r="P198" s="182">
        <v>43.84</v>
      </c>
      <c r="Q198" s="182">
        <v>494.7200000000001</v>
      </c>
      <c r="R198" s="182">
        <v>61.88</v>
      </c>
      <c r="S198" s="182">
        <v>0</v>
      </c>
      <c r="T198" s="182">
        <v>0</v>
      </c>
      <c r="U198" s="182">
        <v>0</v>
      </c>
      <c r="V198" s="182">
        <v>0</v>
      </c>
      <c r="W198" s="182">
        <v>2195</v>
      </c>
      <c r="X198" s="186"/>
    </row>
    <row r="199" spans="1:24" ht="21.75" customHeight="1">
      <c r="A199" s="150" t="s">
        <v>258</v>
      </c>
      <c r="B199" s="157">
        <v>144</v>
      </c>
      <c r="C199" s="149">
        <v>2950.25</v>
      </c>
      <c r="D199" s="149">
        <v>910.58</v>
      </c>
      <c r="E199" s="153">
        <v>464.52</v>
      </c>
      <c r="F199" s="153">
        <v>136.8</v>
      </c>
      <c r="G199" s="149">
        <v>147.46</v>
      </c>
      <c r="H199" s="149">
        <v>38.71</v>
      </c>
      <c r="I199" s="149">
        <v>108.75</v>
      </c>
      <c r="J199" s="153">
        <v>153.96</v>
      </c>
      <c r="K199" s="153"/>
      <c r="L199" s="149"/>
      <c r="M199" s="153"/>
      <c r="N199" s="149"/>
      <c r="O199" s="153"/>
      <c r="P199" s="161">
        <v>7.84</v>
      </c>
      <c r="Q199" s="149">
        <v>179.67</v>
      </c>
      <c r="R199" s="149">
        <v>0</v>
      </c>
      <c r="S199" s="149"/>
      <c r="T199" s="149"/>
      <c r="U199" s="149"/>
      <c r="V199" s="149"/>
      <c r="W199" s="149">
        <v>1860</v>
      </c>
      <c r="X199" s="165"/>
    </row>
    <row r="200" spans="1:24" ht="21.75" customHeight="1">
      <c r="A200" s="159" t="s">
        <v>259</v>
      </c>
      <c r="B200" s="157">
        <v>48</v>
      </c>
      <c r="C200" s="149">
        <v>714.79</v>
      </c>
      <c r="D200" s="149">
        <v>323.47999999999996</v>
      </c>
      <c r="E200" s="153">
        <v>166.2</v>
      </c>
      <c r="F200" s="153">
        <v>78.84</v>
      </c>
      <c r="G200" s="149">
        <v>50.6</v>
      </c>
      <c r="H200" s="149">
        <v>13.85</v>
      </c>
      <c r="I200" s="149">
        <v>36.75</v>
      </c>
      <c r="J200" s="153">
        <v>27.839999999999996</v>
      </c>
      <c r="K200" s="153"/>
      <c r="L200" s="153"/>
      <c r="M200" s="153"/>
      <c r="N200" s="149"/>
      <c r="O200" s="153"/>
      <c r="P200" s="149"/>
      <c r="Q200" s="149">
        <v>79.43</v>
      </c>
      <c r="R200" s="149">
        <v>61.88</v>
      </c>
      <c r="S200" s="149"/>
      <c r="T200" s="149"/>
      <c r="U200" s="149"/>
      <c r="V200" s="149"/>
      <c r="W200" s="149">
        <v>250</v>
      </c>
      <c r="X200" s="187"/>
    </row>
    <row r="201" spans="1:24" ht="21.75" customHeight="1">
      <c r="A201" s="159" t="s">
        <v>260</v>
      </c>
      <c r="B201" s="157">
        <v>57</v>
      </c>
      <c r="C201" s="149">
        <v>599.84</v>
      </c>
      <c r="D201" s="149">
        <v>400.63000000000005</v>
      </c>
      <c r="E201" s="153">
        <v>194.04000000000002</v>
      </c>
      <c r="F201" s="153">
        <v>146.92</v>
      </c>
      <c r="G201" s="149">
        <v>59.67</v>
      </c>
      <c r="H201" s="149">
        <v>16.17</v>
      </c>
      <c r="I201" s="149">
        <v>43.5</v>
      </c>
      <c r="J201" s="153"/>
      <c r="K201" s="153"/>
      <c r="L201" s="153"/>
      <c r="M201" s="153"/>
      <c r="N201" s="149"/>
      <c r="O201" s="153"/>
      <c r="P201" s="149"/>
      <c r="Q201" s="149">
        <v>114.21</v>
      </c>
      <c r="R201" s="149">
        <v>0</v>
      </c>
      <c r="S201" s="149"/>
      <c r="T201" s="149"/>
      <c r="U201" s="149"/>
      <c r="V201" s="149"/>
      <c r="W201" s="149">
        <v>85</v>
      </c>
      <c r="X201" s="188"/>
    </row>
    <row r="202" spans="1:24" ht="21.75" customHeight="1">
      <c r="A202" s="159" t="s">
        <v>261</v>
      </c>
      <c r="B202" s="157">
        <v>18</v>
      </c>
      <c r="C202" s="149">
        <v>147.74</v>
      </c>
      <c r="D202" s="149">
        <v>116.25</v>
      </c>
      <c r="E202" s="153">
        <v>59.04</v>
      </c>
      <c r="F202" s="153">
        <v>38.04</v>
      </c>
      <c r="G202" s="149">
        <v>19.17</v>
      </c>
      <c r="H202" s="149">
        <v>4.92</v>
      </c>
      <c r="I202" s="149">
        <v>14.25</v>
      </c>
      <c r="J202" s="149"/>
      <c r="K202" s="153"/>
      <c r="L202" s="153"/>
      <c r="M202" s="153"/>
      <c r="N202" s="149"/>
      <c r="O202" s="153"/>
      <c r="P202" s="149"/>
      <c r="Q202" s="149">
        <v>31.49</v>
      </c>
      <c r="R202" s="149">
        <v>0</v>
      </c>
      <c r="S202" s="149"/>
      <c r="T202" s="149"/>
      <c r="U202" s="149"/>
      <c r="V202" s="149"/>
      <c r="W202" s="149">
        <v>0</v>
      </c>
      <c r="X202" s="165"/>
    </row>
    <row r="203" spans="1:24" ht="21.75" customHeight="1">
      <c r="A203" s="159" t="s">
        <v>262</v>
      </c>
      <c r="B203" s="157">
        <v>17</v>
      </c>
      <c r="C203" s="149">
        <v>44.62</v>
      </c>
      <c r="D203" s="149">
        <v>13.5</v>
      </c>
      <c r="E203" s="153"/>
      <c r="F203" s="153"/>
      <c r="G203" s="149">
        <v>13.5</v>
      </c>
      <c r="H203" s="149"/>
      <c r="I203" s="149">
        <v>13.5</v>
      </c>
      <c r="J203" s="149"/>
      <c r="K203" s="153"/>
      <c r="L203" s="153"/>
      <c r="M203" s="153"/>
      <c r="N203" s="149"/>
      <c r="O203" s="153"/>
      <c r="P203" s="149"/>
      <c r="Q203" s="149">
        <v>31.119999999999997</v>
      </c>
      <c r="R203" s="149">
        <v>0</v>
      </c>
      <c r="S203" s="149"/>
      <c r="T203" s="149"/>
      <c r="U203" s="149"/>
      <c r="V203" s="149"/>
      <c r="W203" s="149">
        <v>0</v>
      </c>
      <c r="X203" s="165"/>
    </row>
    <row r="204" spans="1:24" ht="21.75" customHeight="1">
      <c r="A204" s="162" t="s">
        <v>263</v>
      </c>
      <c r="B204" s="151"/>
      <c r="C204" s="149">
        <v>47</v>
      </c>
      <c r="D204" s="149">
        <v>24</v>
      </c>
      <c r="E204" s="153"/>
      <c r="F204" s="149"/>
      <c r="G204" s="149">
        <v>0</v>
      </c>
      <c r="H204" s="149"/>
      <c r="I204" s="149">
        <v>0</v>
      </c>
      <c r="J204" s="149"/>
      <c r="K204" s="153"/>
      <c r="L204" s="149"/>
      <c r="M204" s="153"/>
      <c r="N204" s="149"/>
      <c r="O204" s="153"/>
      <c r="P204" s="149">
        <v>24</v>
      </c>
      <c r="Q204" s="149">
        <v>23</v>
      </c>
      <c r="R204" s="149">
        <v>0</v>
      </c>
      <c r="S204" s="149"/>
      <c r="T204" s="149"/>
      <c r="U204" s="149"/>
      <c r="V204" s="149"/>
      <c r="W204" s="149">
        <v>0</v>
      </c>
      <c r="X204" s="165"/>
    </row>
    <row r="205" spans="1:24" ht="21.75" customHeight="1">
      <c r="A205" s="159" t="s">
        <v>264</v>
      </c>
      <c r="B205" s="151"/>
      <c r="C205" s="149">
        <v>40</v>
      </c>
      <c r="D205" s="149">
        <v>12</v>
      </c>
      <c r="E205" s="149"/>
      <c r="F205" s="149"/>
      <c r="G205" s="149">
        <v>0</v>
      </c>
      <c r="H205" s="149"/>
      <c r="I205" s="149">
        <v>0</v>
      </c>
      <c r="J205" s="149"/>
      <c r="K205" s="153"/>
      <c r="L205" s="149"/>
      <c r="M205" s="153"/>
      <c r="N205" s="149"/>
      <c r="O205" s="153"/>
      <c r="P205" s="149">
        <v>12</v>
      </c>
      <c r="Q205" s="149">
        <v>28</v>
      </c>
      <c r="R205" s="149">
        <v>0</v>
      </c>
      <c r="S205" s="149"/>
      <c r="T205" s="149"/>
      <c r="U205" s="149"/>
      <c r="V205" s="149"/>
      <c r="W205" s="149">
        <v>0</v>
      </c>
      <c r="X205" s="165"/>
    </row>
    <row r="206" spans="1:24" ht="21.75" customHeight="1">
      <c r="A206" s="159" t="s">
        <v>265</v>
      </c>
      <c r="B206" s="151"/>
      <c r="C206" s="149">
        <v>7.8</v>
      </c>
      <c r="D206" s="149">
        <v>0</v>
      </c>
      <c r="E206" s="153"/>
      <c r="F206" s="153"/>
      <c r="G206" s="149">
        <v>0</v>
      </c>
      <c r="H206" s="149"/>
      <c r="I206" s="149">
        <v>0</v>
      </c>
      <c r="J206" s="153"/>
      <c r="K206" s="153"/>
      <c r="L206" s="153"/>
      <c r="M206" s="153"/>
      <c r="N206" s="149"/>
      <c r="O206" s="153"/>
      <c r="P206" s="149"/>
      <c r="Q206" s="149">
        <v>7.8</v>
      </c>
      <c r="R206" s="149">
        <v>0</v>
      </c>
      <c r="S206" s="149"/>
      <c r="T206" s="149"/>
      <c r="U206" s="149"/>
      <c r="V206" s="149"/>
      <c r="W206" s="149">
        <v>0</v>
      </c>
      <c r="X206" s="165"/>
    </row>
    <row r="207" spans="1:24" s="126" customFormat="1" ht="21.75" customHeight="1">
      <c r="A207" s="150" t="s">
        <v>266</v>
      </c>
      <c r="B207" s="154">
        <f>B208+B209+B210+B211+B212+B213</f>
        <v>490</v>
      </c>
      <c r="C207" s="155">
        <v>8495.08</v>
      </c>
      <c r="D207" s="155">
        <v>3570.0999999999995</v>
      </c>
      <c r="E207" s="155">
        <v>1750.0800000000002</v>
      </c>
      <c r="F207" s="155">
        <v>202.31</v>
      </c>
      <c r="G207" s="155">
        <v>477.94000000000005</v>
      </c>
      <c r="H207" s="155">
        <v>145.84</v>
      </c>
      <c r="I207" s="155">
        <v>332.1</v>
      </c>
      <c r="J207" s="155">
        <v>979.44</v>
      </c>
      <c r="K207" s="155">
        <v>0</v>
      </c>
      <c r="L207" s="155">
        <v>0</v>
      </c>
      <c r="M207" s="155">
        <v>0</v>
      </c>
      <c r="N207" s="155">
        <v>0</v>
      </c>
      <c r="O207" s="155">
        <v>0</v>
      </c>
      <c r="P207" s="155">
        <v>160.32999999999998</v>
      </c>
      <c r="Q207" s="155">
        <v>1038.34</v>
      </c>
      <c r="R207" s="155">
        <v>0</v>
      </c>
      <c r="S207" s="155">
        <v>0</v>
      </c>
      <c r="T207" s="155">
        <v>286.64</v>
      </c>
      <c r="U207" s="155">
        <v>0</v>
      </c>
      <c r="V207" s="155">
        <v>0</v>
      </c>
      <c r="W207" s="155">
        <v>3600</v>
      </c>
      <c r="X207" s="176"/>
    </row>
    <row r="208" spans="1:24" ht="21.75" customHeight="1">
      <c r="A208" s="150" t="s">
        <v>267</v>
      </c>
      <c r="B208" s="154">
        <v>199</v>
      </c>
      <c r="C208" s="149">
        <v>5793.41</v>
      </c>
      <c r="D208" s="149">
        <v>1584.15</v>
      </c>
      <c r="E208" s="153">
        <v>795.36</v>
      </c>
      <c r="F208" s="153">
        <v>84.88</v>
      </c>
      <c r="G208" s="149">
        <v>221.38</v>
      </c>
      <c r="H208" s="149">
        <v>66.28</v>
      </c>
      <c r="I208" s="149">
        <v>155.1</v>
      </c>
      <c r="J208" s="153">
        <v>451.20000000000005</v>
      </c>
      <c r="K208" s="153"/>
      <c r="L208" s="153"/>
      <c r="M208" s="153"/>
      <c r="N208" s="149"/>
      <c r="O208" s="153"/>
      <c r="P208" s="149">
        <v>31.33</v>
      </c>
      <c r="Q208" s="149">
        <v>322.62</v>
      </c>
      <c r="R208" s="149">
        <v>0</v>
      </c>
      <c r="S208" s="149"/>
      <c r="T208" s="149">
        <v>286.64</v>
      </c>
      <c r="U208" s="149"/>
      <c r="V208" s="149"/>
      <c r="W208" s="149">
        <v>3600</v>
      </c>
      <c r="X208" s="165"/>
    </row>
    <row r="209" spans="1:24" ht="21.75" customHeight="1">
      <c r="A209" s="150" t="s">
        <v>268</v>
      </c>
      <c r="B209" s="154">
        <v>28</v>
      </c>
      <c r="C209" s="149">
        <v>502.64</v>
      </c>
      <c r="D209" s="149">
        <v>350.78</v>
      </c>
      <c r="E209" s="153">
        <v>105.96</v>
      </c>
      <c r="F209" s="153">
        <v>90.19</v>
      </c>
      <c r="G209" s="149">
        <v>25.630000000000003</v>
      </c>
      <c r="H209" s="149">
        <v>8.83</v>
      </c>
      <c r="I209" s="149">
        <v>16.8</v>
      </c>
      <c r="J209" s="153"/>
      <c r="K209" s="153"/>
      <c r="L209" s="153"/>
      <c r="M209" s="153"/>
      <c r="N209" s="149"/>
      <c r="O209" s="153"/>
      <c r="P209" s="161">
        <v>129</v>
      </c>
      <c r="Q209" s="149">
        <v>151.86</v>
      </c>
      <c r="R209" s="149">
        <v>0</v>
      </c>
      <c r="S209" s="149"/>
      <c r="T209" s="149"/>
      <c r="U209" s="149"/>
      <c r="V209" s="149"/>
      <c r="W209" s="149">
        <v>0</v>
      </c>
      <c r="X209" s="165"/>
    </row>
    <row r="210" spans="1:24" ht="21.75" customHeight="1">
      <c r="A210" s="150" t="s">
        <v>269</v>
      </c>
      <c r="B210" s="151">
        <v>11</v>
      </c>
      <c r="C210" s="149">
        <v>92.97</v>
      </c>
      <c r="D210" s="149">
        <v>72.77</v>
      </c>
      <c r="E210" s="153">
        <v>33.72</v>
      </c>
      <c r="F210" s="153">
        <v>27.24</v>
      </c>
      <c r="G210" s="149">
        <v>11.81</v>
      </c>
      <c r="H210" s="149">
        <v>2.81</v>
      </c>
      <c r="I210" s="149">
        <v>9</v>
      </c>
      <c r="J210" s="149"/>
      <c r="K210" s="153"/>
      <c r="L210" s="153"/>
      <c r="M210" s="153"/>
      <c r="N210" s="153"/>
      <c r="O210" s="153"/>
      <c r="P210" s="149"/>
      <c r="Q210" s="149">
        <v>20.2</v>
      </c>
      <c r="R210" s="149">
        <v>0</v>
      </c>
      <c r="S210" s="149"/>
      <c r="T210" s="149"/>
      <c r="U210" s="149"/>
      <c r="V210" s="149"/>
      <c r="W210" s="149">
        <v>0</v>
      </c>
      <c r="X210" s="165"/>
    </row>
    <row r="211" spans="1:24" ht="21.75" customHeight="1">
      <c r="A211" s="150" t="s">
        <v>270</v>
      </c>
      <c r="B211" s="151">
        <v>125</v>
      </c>
      <c r="C211" s="149">
        <v>980.63</v>
      </c>
      <c r="D211" s="149">
        <v>731.28</v>
      </c>
      <c r="E211" s="153">
        <v>387.36</v>
      </c>
      <c r="F211" s="153"/>
      <c r="G211" s="149">
        <v>107.28</v>
      </c>
      <c r="H211" s="149">
        <v>32.28</v>
      </c>
      <c r="I211" s="149">
        <v>75</v>
      </c>
      <c r="J211" s="153">
        <v>236.64</v>
      </c>
      <c r="K211" s="153"/>
      <c r="L211" s="153"/>
      <c r="M211" s="153"/>
      <c r="N211" s="149"/>
      <c r="O211" s="153"/>
      <c r="P211" s="149"/>
      <c r="Q211" s="149">
        <v>249.35</v>
      </c>
      <c r="R211" s="149">
        <v>0</v>
      </c>
      <c r="S211" s="149"/>
      <c r="T211" s="149"/>
      <c r="U211" s="149"/>
      <c r="V211" s="149"/>
      <c r="W211" s="149">
        <v>0</v>
      </c>
      <c r="X211" s="165"/>
    </row>
    <row r="212" spans="1:24" ht="21.75" customHeight="1">
      <c r="A212" s="150" t="s">
        <v>271</v>
      </c>
      <c r="B212" s="151">
        <v>71</v>
      </c>
      <c r="C212" s="149">
        <v>578.19</v>
      </c>
      <c r="D212" s="149">
        <v>437.61</v>
      </c>
      <c r="E212" s="153">
        <v>221.39999999999998</v>
      </c>
      <c r="F212" s="153"/>
      <c r="G212" s="149">
        <v>61.05</v>
      </c>
      <c r="H212" s="149">
        <v>18.45</v>
      </c>
      <c r="I212" s="149">
        <v>42.6</v>
      </c>
      <c r="J212" s="153">
        <v>155.16</v>
      </c>
      <c r="K212" s="153"/>
      <c r="L212" s="153"/>
      <c r="M212" s="153"/>
      <c r="N212" s="149"/>
      <c r="O212" s="153"/>
      <c r="P212" s="149"/>
      <c r="Q212" s="149">
        <v>140.57999999999998</v>
      </c>
      <c r="R212" s="149">
        <v>0</v>
      </c>
      <c r="S212" s="149"/>
      <c r="T212" s="149"/>
      <c r="U212" s="149"/>
      <c r="V212" s="149"/>
      <c r="W212" s="149">
        <v>0</v>
      </c>
      <c r="X212" s="165"/>
    </row>
    <row r="213" spans="1:24" ht="21.75" customHeight="1">
      <c r="A213" s="150" t="s">
        <v>272</v>
      </c>
      <c r="B213" s="151">
        <v>56</v>
      </c>
      <c r="C213" s="149">
        <v>547.24</v>
      </c>
      <c r="D213" s="149">
        <v>393.51</v>
      </c>
      <c r="E213" s="153">
        <v>206.28</v>
      </c>
      <c r="F213" s="153"/>
      <c r="G213" s="149">
        <v>50.790000000000006</v>
      </c>
      <c r="H213" s="149">
        <v>17.19</v>
      </c>
      <c r="I213" s="149">
        <v>33.6</v>
      </c>
      <c r="J213" s="153">
        <v>136.44</v>
      </c>
      <c r="K213" s="153"/>
      <c r="L213" s="153"/>
      <c r="M213" s="153"/>
      <c r="N213" s="149"/>
      <c r="O213" s="153"/>
      <c r="P213" s="149"/>
      <c r="Q213" s="149">
        <v>153.73</v>
      </c>
      <c r="R213" s="149">
        <v>0</v>
      </c>
      <c r="S213" s="149"/>
      <c r="T213" s="149"/>
      <c r="U213" s="149"/>
      <c r="V213" s="149"/>
      <c r="W213" s="149">
        <v>0</v>
      </c>
      <c r="X213" s="165"/>
    </row>
    <row r="214" spans="1:24" s="126" customFormat="1" ht="21.75" customHeight="1">
      <c r="A214" s="150" t="s">
        <v>273</v>
      </c>
      <c r="B214" s="154">
        <f>B215</f>
        <v>72</v>
      </c>
      <c r="C214" s="155">
        <v>22716.89</v>
      </c>
      <c r="D214" s="155">
        <v>500.19</v>
      </c>
      <c r="E214" s="155">
        <v>256.32</v>
      </c>
      <c r="F214" s="155">
        <v>46.32</v>
      </c>
      <c r="G214" s="155">
        <v>76.11</v>
      </c>
      <c r="H214" s="155">
        <v>21.36</v>
      </c>
      <c r="I214" s="155">
        <v>54.75</v>
      </c>
      <c r="J214" s="155">
        <v>121.44</v>
      </c>
      <c r="K214" s="155">
        <v>0</v>
      </c>
      <c r="L214" s="155">
        <v>0</v>
      </c>
      <c r="M214" s="155">
        <v>0</v>
      </c>
      <c r="N214" s="155">
        <v>0</v>
      </c>
      <c r="O214" s="155">
        <v>0</v>
      </c>
      <c r="P214" s="155">
        <v>0</v>
      </c>
      <c r="Q214" s="155">
        <v>216.7</v>
      </c>
      <c r="R214" s="155">
        <v>0</v>
      </c>
      <c r="S214" s="155">
        <v>0</v>
      </c>
      <c r="T214" s="155">
        <v>0</v>
      </c>
      <c r="U214" s="155">
        <v>0</v>
      </c>
      <c r="V214" s="155">
        <v>0</v>
      </c>
      <c r="W214" s="155">
        <v>22000</v>
      </c>
      <c r="X214" s="176"/>
    </row>
    <row r="215" spans="1:24" ht="21.75" customHeight="1">
      <c r="A215" s="150" t="s">
        <v>274</v>
      </c>
      <c r="B215" s="151">
        <v>72</v>
      </c>
      <c r="C215" s="149">
        <v>2700.89</v>
      </c>
      <c r="D215" s="149">
        <v>500.19</v>
      </c>
      <c r="E215" s="153">
        <v>256.32</v>
      </c>
      <c r="F215" s="153">
        <v>46.32</v>
      </c>
      <c r="G215" s="149">
        <v>76.11</v>
      </c>
      <c r="H215" s="149">
        <v>21.36</v>
      </c>
      <c r="I215" s="149">
        <v>54.75</v>
      </c>
      <c r="J215" s="153">
        <v>121.44</v>
      </c>
      <c r="K215" s="153"/>
      <c r="L215" s="149"/>
      <c r="M215" s="153"/>
      <c r="N215" s="149"/>
      <c r="O215" s="153"/>
      <c r="P215" s="149"/>
      <c r="Q215" s="149">
        <v>200.7</v>
      </c>
      <c r="R215" s="149">
        <v>0</v>
      </c>
      <c r="S215" s="149"/>
      <c r="T215" s="149"/>
      <c r="U215" s="149"/>
      <c r="V215" s="149"/>
      <c r="W215" s="149">
        <v>2000</v>
      </c>
      <c r="X215" s="165"/>
    </row>
    <row r="216" spans="1:24" ht="21.75" customHeight="1">
      <c r="A216" s="150" t="s">
        <v>275</v>
      </c>
      <c r="B216" s="151"/>
      <c r="C216" s="149">
        <v>20016</v>
      </c>
      <c r="D216" s="149">
        <v>0</v>
      </c>
      <c r="E216" s="153"/>
      <c r="F216" s="153"/>
      <c r="G216" s="149">
        <v>0</v>
      </c>
      <c r="H216" s="149"/>
      <c r="I216" s="149">
        <v>0</v>
      </c>
      <c r="J216" s="153"/>
      <c r="K216" s="153"/>
      <c r="L216" s="149"/>
      <c r="M216" s="153"/>
      <c r="N216" s="149"/>
      <c r="O216" s="153"/>
      <c r="P216" s="149"/>
      <c r="Q216" s="149">
        <v>16</v>
      </c>
      <c r="R216" s="149">
        <v>0</v>
      </c>
      <c r="S216" s="149"/>
      <c r="T216" s="149"/>
      <c r="U216" s="149"/>
      <c r="V216" s="149"/>
      <c r="W216" s="149">
        <v>20000</v>
      </c>
      <c r="X216" s="165"/>
    </row>
    <row r="217" spans="1:24" s="94" customFormat="1" ht="21.75" customHeight="1">
      <c r="A217" s="150" t="s">
        <v>276</v>
      </c>
      <c r="B217" s="177">
        <f>B218</f>
        <v>15</v>
      </c>
      <c r="C217" s="155">
        <v>8491.21</v>
      </c>
      <c r="D217" s="155">
        <v>92.99</v>
      </c>
      <c r="E217" s="155">
        <v>44.52</v>
      </c>
      <c r="F217" s="155">
        <v>6.84</v>
      </c>
      <c r="G217" s="155">
        <v>15.71</v>
      </c>
      <c r="H217" s="155">
        <v>3.71</v>
      </c>
      <c r="I217" s="155">
        <v>12</v>
      </c>
      <c r="J217" s="155">
        <v>25.92</v>
      </c>
      <c r="K217" s="155">
        <v>0</v>
      </c>
      <c r="L217" s="155">
        <v>0</v>
      </c>
      <c r="M217" s="155">
        <v>0</v>
      </c>
      <c r="N217" s="155">
        <v>0</v>
      </c>
      <c r="O217" s="155">
        <v>0</v>
      </c>
      <c r="P217" s="155">
        <v>0</v>
      </c>
      <c r="Q217" s="155">
        <v>5019.22</v>
      </c>
      <c r="R217" s="155">
        <v>0</v>
      </c>
      <c r="S217" s="155">
        <v>0</v>
      </c>
      <c r="T217" s="155">
        <v>0</v>
      </c>
      <c r="U217" s="155">
        <v>0</v>
      </c>
      <c r="V217" s="155">
        <v>0</v>
      </c>
      <c r="W217" s="155">
        <v>3379</v>
      </c>
      <c r="X217" s="165"/>
    </row>
    <row r="218" spans="1:24" s="125" customFormat="1" ht="21.75" customHeight="1">
      <c r="A218" s="150" t="s">
        <v>277</v>
      </c>
      <c r="B218" s="177">
        <v>15</v>
      </c>
      <c r="C218" s="149">
        <v>8491.21</v>
      </c>
      <c r="D218" s="149">
        <v>92.99</v>
      </c>
      <c r="E218" s="153">
        <v>44.52</v>
      </c>
      <c r="F218" s="153">
        <v>6.84</v>
      </c>
      <c r="G218" s="149">
        <v>15.71</v>
      </c>
      <c r="H218" s="149">
        <v>3.71</v>
      </c>
      <c r="I218" s="149">
        <v>12</v>
      </c>
      <c r="J218" s="153">
        <v>25.92</v>
      </c>
      <c r="K218" s="153"/>
      <c r="L218" s="153"/>
      <c r="M218" s="153"/>
      <c r="N218" s="149"/>
      <c r="O218" s="153"/>
      <c r="P218" s="149"/>
      <c r="Q218" s="149">
        <v>5019.22</v>
      </c>
      <c r="R218" s="149">
        <v>0</v>
      </c>
      <c r="S218" s="149"/>
      <c r="T218" s="149"/>
      <c r="U218" s="149"/>
      <c r="V218" s="149"/>
      <c r="W218" s="149">
        <v>3379</v>
      </c>
      <c r="X218" s="165"/>
    </row>
    <row r="219" spans="1:24" s="126" customFormat="1" ht="21.75" customHeight="1">
      <c r="A219" s="150" t="s">
        <v>278</v>
      </c>
      <c r="B219" s="151"/>
      <c r="C219" s="149">
        <v>1965</v>
      </c>
      <c r="D219" s="149">
        <v>0</v>
      </c>
      <c r="E219" s="153"/>
      <c r="F219" s="153"/>
      <c r="G219" s="149">
        <v>0</v>
      </c>
      <c r="H219" s="149"/>
      <c r="I219" s="149"/>
      <c r="J219" s="149"/>
      <c r="K219" s="153"/>
      <c r="L219" s="153"/>
      <c r="M219" s="153"/>
      <c r="N219" s="149"/>
      <c r="O219" s="153"/>
      <c r="P219" s="149"/>
      <c r="Q219" s="149">
        <v>0</v>
      </c>
      <c r="R219" s="149">
        <v>0</v>
      </c>
      <c r="S219" s="149"/>
      <c r="T219" s="149"/>
      <c r="U219" s="149"/>
      <c r="V219" s="149"/>
      <c r="W219" s="149">
        <v>1965</v>
      </c>
      <c r="X219" s="165"/>
    </row>
    <row r="220" spans="1:24" s="126" customFormat="1" ht="21.75" customHeight="1">
      <c r="A220" s="150" t="s">
        <v>279</v>
      </c>
      <c r="B220" s="154">
        <f>B221+B222</f>
        <v>0</v>
      </c>
      <c r="C220" s="155">
        <v>5230.26</v>
      </c>
      <c r="D220" s="155">
        <v>2889.82</v>
      </c>
      <c r="E220" s="155">
        <v>0</v>
      </c>
      <c r="F220" s="155">
        <v>0</v>
      </c>
      <c r="G220" s="155">
        <v>0</v>
      </c>
      <c r="H220" s="155">
        <v>0</v>
      </c>
      <c r="I220" s="155">
        <v>0</v>
      </c>
      <c r="J220" s="155">
        <v>0</v>
      </c>
      <c r="K220" s="155">
        <v>0</v>
      </c>
      <c r="L220" s="155">
        <v>0</v>
      </c>
      <c r="M220" s="155">
        <v>0</v>
      </c>
      <c r="N220" s="155">
        <v>0</v>
      </c>
      <c r="O220" s="155">
        <v>0</v>
      </c>
      <c r="P220" s="155">
        <v>2889.82</v>
      </c>
      <c r="Q220" s="155">
        <v>2340.44</v>
      </c>
      <c r="R220" s="155">
        <v>0</v>
      </c>
      <c r="S220" s="155">
        <v>0</v>
      </c>
      <c r="T220" s="155">
        <v>0</v>
      </c>
      <c r="U220" s="155">
        <v>0</v>
      </c>
      <c r="V220" s="155">
        <v>0</v>
      </c>
      <c r="W220" s="155">
        <v>0</v>
      </c>
      <c r="X220" s="176"/>
    </row>
    <row r="221" spans="1:24" ht="21.75" customHeight="1">
      <c r="A221" s="150" t="s">
        <v>280</v>
      </c>
      <c r="B221" s="154"/>
      <c r="C221" s="149">
        <v>241.8</v>
      </c>
      <c r="D221" s="149">
        <v>0</v>
      </c>
      <c r="E221" s="149"/>
      <c r="F221" s="149"/>
      <c r="G221" s="149">
        <v>0</v>
      </c>
      <c r="H221" s="149"/>
      <c r="I221" s="149">
        <v>0</v>
      </c>
      <c r="J221" s="149"/>
      <c r="K221" s="153"/>
      <c r="L221" s="149"/>
      <c r="M221" s="153"/>
      <c r="N221" s="149"/>
      <c r="O221" s="153"/>
      <c r="P221" s="149"/>
      <c r="Q221" s="149">
        <v>241.8</v>
      </c>
      <c r="R221" s="149">
        <v>0</v>
      </c>
      <c r="S221" s="149"/>
      <c r="T221" s="149"/>
      <c r="U221" s="149"/>
      <c r="V221" s="149"/>
      <c r="W221" s="149">
        <v>0</v>
      </c>
      <c r="X221" s="165"/>
    </row>
    <row r="222" spans="1:24" s="125" customFormat="1" ht="21.75" customHeight="1">
      <c r="A222" s="183" t="s">
        <v>281</v>
      </c>
      <c r="B222" s="154"/>
      <c r="C222" s="149">
        <v>4988.46</v>
      </c>
      <c r="D222" s="149">
        <v>2889.82</v>
      </c>
      <c r="E222" s="149"/>
      <c r="F222" s="149"/>
      <c r="G222" s="149">
        <v>0</v>
      </c>
      <c r="H222" s="149"/>
      <c r="I222" s="149">
        <v>0</v>
      </c>
      <c r="J222" s="149"/>
      <c r="K222" s="153"/>
      <c r="L222" s="149"/>
      <c r="M222" s="153"/>
      <c r="N222" s="149"/>
      <c r="O222" s="153"/>
      <c r="P222" s="149">
        <v>2889.82</v>
      </c>
      <c r="Q222" s="149">
        <v>2098.64</v>
      </c>
      <c r="R222" s="149">
        <v>0</v>
      </c>
      <c r="S222" s="149"/>
      <c r="T222" s="149"/>
      <c r="U222" s="149"/>
      <c r="V222" s="149"/>
      <c r="W222" s="149">
        <v>0</v>
      </c>
      <c r="X222" s="165"/>
    </row>
    <row r="223" spans="1:24" s="126" customFormat="1" ht="21.75" customHeight="1">
      <c r="A223" s="150" t="s">
        <v>282</v>
      </c>
      <c r="B223" s="154"/>
      <c r="C223" s="149">
        <v>2094.05</v>
      </c>
      <c r="D223" s="149">
        <v>0</v>
      </c>
      <c r="E223" s="149"/>
      <c r="F223" s="149"/>
      <c r="G223" s="149">
        <v>0</v>
      </c>
      <c r="H223" s="149"/>
      <c r="I223" s="149"/>
      <c r="J223" s="149"/>
      <c r="K223" s="153"/>
      <c r="L223" s="149"/>
      <c r="M223" s="153"/>
      <c r="N223" s="149"/>
      <c r="O223" s="153"/>
      <c r="P223" s="149"/>
      <c r="Q223" s="149">
        <v>432.05</v>
      </c>
      <c r="R223" s="149">
        <v>0</v>
      </c>
      <c r="S223" s="149"/>
      <c r="T223" s="149"/>
      <c r="U223" s="149"/>
      <c r="V223" s="149"/>
      <c r="W223" s="149">
        <v>1662</v>
      </c>
      <c r="X223" s="165"/>
    </row>
    <row r="224" spans="1:24" s="126" customFormat="1" ht="21.75" customHeight="1">
      <c r="A224" s="150" t="s">
        <v>283</v>
      </c>
      <c r="B224" s="154"/>
      <c r="C224" s="149">
        <v>3200</v>
      </c>
      <c r="D224" s="149">
        <v>0</v>
      </c>
      <c r="E224" s="149"/>
      <c r="F224" s="149"/>
      <c r="G224" s="149">
        <v>0</v>
      </c>
      <c r="H224" s="149"/>
      <c r="I224" s="149"/>
      <c r="J224" s="149"/>
      <c r="K224" s="153"/>
      <c r="L224" s="149"/>
      <c r="M224" s="153"/>
      <c r="N224" s="149"/>
      <c r="O224" s="153"/>
      <c r="P224" s="149"/>
      <c r="Q224" s="149">
        <v>0</v>
      </c>
      <c r="R224" s="149">
        <v>0</v>
      </c>
      <c r="S224" s="149"/>
      <c r="T224" s="149"/>
      <c r="U224" s="149"/>
      <c r="V224" s="149"/>
      <c r="W224" s="149">
        <v>3200</v>
      </c>
      <c r="X224" s="165"/>
    </row>
    <row r="225" spans="1:24" s="126" customFormat="1" ht="21.75" customHeight="1">
      <c r="A225" s="150" t="s">
        <v>284</v>
      </c>
      <c r="B225" s="154"/>
      <c r="C225" s="149">
        <v>3</v>
      </c>
      <c r="D225" s="149">
        <v>0</v>
      </c>
      <c r="E225" s="149"/>
      <c r="F225" s="149"/>
      <c r="G225" s="149">
        <v>0</v>
      </c>
      <c r="H225" s="149"/>
      <c r="I225" s="149"/>
      <c r="J225" s="149"/>
      <c r="K225" s="153"/>
      <c r="L225" s="149"/>
      <c r="M225" s="153"/>
      <c r="N225" s="149"/>
      <c r="O225" s="153"/>
      <c r="P225" s="149"/>
      <c r="Q225" s="149">
        <v>3</v>
      </c>
      <c r="R225" s="149">
        <v>0</v>
      </c>
      <c r="S225" s="149"/>
      <c r="T225" s="149"/>
      <c r="U225" s="149"/>
      <c r="V225" s="149"/>
      <c r="W225" s="149">
        <v>0</v>
      </c>
      <c r="X225" s="165"/>
    </row>
    <row r="226" spans="1:24" s="126" customFormat="1" ht="21.75" customHeight="1">
      <c r="A226" s="150"/>
      <c r="B226" s="154"/>
      <c r="C226" s="149"/>
      <c r="D226" s="149"/>
      <c r="E226" s="149"/>
      <c r="F226" s="149"/>
      <c r="G226" s="149"/>
      <c r="H226" s="149"/>
      <c r="I226" s="149"/>
      <c r="J226" s="149"/>
      <c r="K226" s="153"/>
      <c r="L226" s="149"/>
      <c r="M226" s="153"/>
      <c r="N226" s="149"/>
      <c r="O226" s="153"/>
      <c r="P226" s="149"/>
      <c r="Q226" s="149"/>
      <c r="R226" s="149"/>
      <c r="S226" s="149"/>
      <c r="T226" s="149"/>
      <c r="U226" s="149"/>
      <c r="V226" s="149"/>
      <c r="W226" s="149"/>
      <c r="X226" s="165"/>
    </row>
    <row r="227" spans="1:24" s="94" customFormat="1" ht="21.75" customHeight="1">
      <c r="A227" s="147" t="s">
        <v>285</v>
      </c>
      <c r="B227" s="154">
        <f>B228+B231+B232+B233</f>
        <v>257</v>
      </c>
      <c r="C227" s="155">
        <v>8606.979999999998</v>
      </c>
      <c r="D227" s="155">
        <v>1742.1</v>
      </c>
      <c r="E227" s="155">
        <v>881.64</v>
      </c>
      <c r="F227" s="155">
        <v>106.80000000000001</v>
      </c>
      <c r="G227" s="155">
        <v>267.72</v>
      </c>
      <c r="H227" s="155">
        <v>73.47</v>
      </c>
      <c r="I227" s="155">
        <v>194.25</v>
      </c>
      <c r="J227" s="149">
        <v>473.64000000000004</v>
      </c>
      <c r="K227" s="149">
        <v>0</v>
      </c>
      <c r="L227" s="149">
        <v>0</v>
      </c>
      <c r="M227" s="149">
        <v>0</v>
      </c>
      <c r="N227" s="149">
        <v>0</v>
      </c>
      <c r="O227" s="149">
        <v>0</v>
      </c>
      <c r="P227" s="149">
        <v>12.3</v>
      </c>
      <c r="Q227" s="155">
        <v>497.49</v>
      </c>
      <c r="R227" s="155">
        <v>0</v>
      </c>
      <c r="S227" s="149">
        <v>0</v>
      </c>
      <c r="T227" s="149">
        <v>1152.55</v>
      </c>
      <c r="U227" s="149">
        <v>0</v>
      </c>
      <c r="V227" s="155">
        <v>131.84</v>
      </c>
      <c r="W227" s="155">
        <v>5083</v>
      </c>
      <c r="X227" s="180"/>
    </row>
    <row r="228" spans="1:24" s="94" customFormat="1" ht="21.75" customHeight="1">
      <c r="A228" s="150" t="s">
        <v>286</v>
      </c>
      <c r="B228" s="154">
        <f>B229+B230</f>
        <v>257</v>
      </c>
      <c r="C228" s="155">
        <v>5030.099999999999</v>
      </c>
      <c r="D228" s="155">
        <v>1742.1</v>
      </c>
      <c r="E228" s="155">
        <v>881.64</v>
      </c>
      <c r="F228" s="155">
        <v>106.80000000000001</v>
      </c>
      <c r="G228" s="155">
        <v>267.72</v>
      </c>
      <c r="H228" s="155">
        <v>73.47</v>
      </c>
      <c r="I228" s="155">
        <v>194.25</v>
      </c>
      <c r="J228" s="155">
        <v>473.64000000000004</v>
      </c>
      <c r="K228" s="155">
        <v>0</v>
      </c>
      <c r="L228" s="155">
        <v>0</v>
      </c>
      <c r="M228" s="155">
        <v>0</v>
      </c>
      <c r="N228" s="155">
        <v>0</v>
      </c>
      <c r="O228" s="155">
        <v>0</v>
      </c>
      <c r="P228" s="155">
        <v>12.3</v>
      </c>
      <c r="Q228" s="155">
        <v>446.45</v>
      </c>
      <c r="R228" s="155">
        <v>0</v>
      </c>
      <c r="S228" s="155">
        <v>0</v>
      </c>
      <c r="T228" s="155">
        <v>1152.55</v>
      </c>
      <c r="U228" s="155">
        <v>0</v>
      </c>
      <c r="V228" s="155">
        <v>0</v>
      </c>
      <c r="W228" s="155">
        <v>1689</v>
      </c>
      <c r="X228" s="176"/>
    </row>
    <row r="229" spans="1:24" ht="21.75" customHeight="1">
      <c r="A229" s="150" t="s">
        <v>287</v>
      </c>
      <c r="B229" s="154">
        <v>160</v>
      </c>
      <c r="C229" s="149">
        <v>3698.8599999999997</v>
      </c>
      <c r="D229" s="149">
        <v>1114.04</v>
      </c>
      <c r="E229" s="153">
        <v>557.16</v>
      </c>
      <c r="F229" s="153">
        <v>19.68</v>
      </c>
      <c r="G229" s="149">
        <v>167.18</v>
      </c>
      <c r="H229" s="149">
        <v>46.43</v>
      </c>
      <c r="I229" s="149">
        <v>120.75</v>
      </c>
      <c r="J229" s="153">
        <v>357.72</v>
      </c>
      <c r="K229" s="153"/>
      <c r="L229" s="153"/>
      <c r="M229" s="153"/>
      <c r="N229" s="149"/>
      <c r="O229" s="153"/>
      <c r="P229" s="161">
        <v>12.3</v>
      </c>
      <c r="Q229" s="149">
        <v>318.57</v>
      </c>
      <c r="R229" s="149">
        <v>0</v>
      </c>
      <c r="S229" s="149"/>
      <c r="T229" s="149">
        <v>577.25</v>
      </c>
      <c r="U229" s="149"/>
      <c r="V229" s="149"/>
      <c r="W229" s="149">
        <v>1689</v>
      </c>
      <c r="X229" s="165"/>
    </row>
    <row r="230" spans="1:24" ht="21.75" customHeight="1">
      <c r="A230" s="150" t="s">
        <v>288</v>
      </c>
      <c r="B230" s="154">
        <v>97</v>
      </c>
      <c r="C230" s="149">
        <v>1331.2399999999998</v>
      </c>
      <c r="D230" s="149">
        <v>628.06</v>
      </c>
      <c r="E230" s="153">
        <v>324.48</v>
      </c>
      <c r="F230" s="153">
        <v>87.12</v>
      </c>
      <c r="G230" s="149">
        <v>100.54</v>
      </c>
      <c r="H230" s="149">
        <v>27.04</v>
      </c>
      <c r="I230" s="149">
        <v>73.5</v>
      </c>
      <c r="J230" s="153">
        <v>115.92</v>
      </c>
      <c r="K230" s="153"/>
      <c r="L230" s="153"/>
      <c r="M230" s="153"/>
      <c r="N230" s="149"/>
      <c r="O230" s="153"/>
      <c r="P230" s="149"/>
      <c r="Q230" s="149">
        <v>127.88</v>
      </c>
      <c r="R230" s="149">
        <v>0</v>
      </c>
      <c r="S230" s="149"/>
      <c r="T230" s="149">
        <v>575.3</v>
      </c>
      <c r="U230" s="149"/>
      <c r="V230" s="149"/>
      <c r="W230" s="149">
        <v>0</v>
      </c>
      <c r="X230" s="165"/>
    </row>
    <row r="231" spans="1:24" s="126" customFormat="1" ht="21.75" customHeight="1">
      <c r="A231" s="150" t="s">
        <v>289</v>
      </c>
      <c r="B231" s="154"/>
      <c r="C231" s="149">
        <v>394</v>
      </c>
      <c r="D231" s="149">
        <v>0</v>
      </c>
      <c r="E231" s="153"/>
      <c r="F231" s="153"/>
      <c r="G231" s="149">
        <v>0</v>
      </c>
      <c r="H231" s="149"/>
      <c r="I231" s="149"/>
      <c r="J231" s="153"/>
      <c r="K231" s="153"/>
      <c r="L231" s="153"/>
      <c r="M231" s="153"/>
      <c r="N231" s="149"/>
      <c r="O231" s="153"/>
      <c r="P231" s="149"/>
      <c r="Q231" s="149">
        <v>0</v>
      </c>
      <c r="R231" s="149">
        <v>0</v>
      </c>
      <c r="S231" s="149"/>
      <c r="T231" s="149"/>
      <c r="U231" s="149"/>
      <c r="V231" s="149"/>
      <c r="W231" s="149">
        <v>394</v>
      </c>
      <c r="X231" s="165"/>
    </row>
    <row r="232" spans="1:24" s="126" customFormat="1" ht="21.75" customHeight="1">
      <c r="A232" s="150" t="s">
        <v>290</v>
      </c>
      <c r="B232" s="154"/>
      <c r="C232" s="149">
        <v>3000</v>
      </c>
      <c r="D232" s="149">
        <v>0</v>
      </c>
      <c r="E232" s="153"/>
      <c r="F232" s="153"/>
      <c r="G232" s="149">
        <v>0</v>
      </c>
      <c r="H232" s="149"/>
      <c r="I232" s="149"/>
      <c r="J232" s="153"/>
      <c r="K232" s="153"/>
      <c r="L232" s="153"/>
      <c r="M232" s="153"/>
      <c r="N232" s="149"/>
      <c r="O232" s="153"/>
      <c r="P232" s="149"/>
      <c r="Q232" s="149">
        <v>0</v>
      </c>
      <c r="R232" s="149">
        <v>0</v>
      </c>
      <c r="S232" s="149"/>
      <c r="T232" s="149"/>
      <c r="U232" s="149"/>
      <c r="V232" s="149"/>
      <c r="W232" s="149">
        <v>3000</v>
      </c>
      <c r="X232" s="165"/>
    </row>
    <row r="233" spans="1:24" s="126" customFormat="1" ht="21.75" customHeight="1">
      <c r="A233" s="150" t="s">
        <v>291</v>
      </c>
      <c r="B233" s="154"/>
      <c r="C233" s="149">
        <v>182.88</v>
      </c>
      <c r="D233" s="149">
        <v>0</v>
      </c>
      <c r="E233" s="153"/>
      <c r="F233" s="153"/>
      <c r="G233" s="149">
        <v>0</v>
      </c>
      <c r="H233" s="149"/>
      <c r="I233" s="149"/>
      <c r="J233" s="153"/>
      <c r="K233" s="153"/>
      <c r="L233" s="153"/>
      <c r="M233" s="153"/>
      <c r="N233" s="149"/>
      <c r="O233" s="153"/>
      <c r="P233" s="149"/>
      <c r="Q233" s="149">
        <v>51.04</v>
      </c>
      <c r="R233" s="149">
        <v>0</v>
      </c>
      <c r="S233" s="149"/>
      <c r="T233" s="149"/>
      <c r="U233" s="149"/>
      <c r="V233" s="149">
        <v>131.84</v>
      </c>
      <c r="W233" s="149">
        <v>0</v>
      </c>
      <c r="X233" s="165"/>
    </row>
    <row r="234" spans="1:24" s="126" customFormat="1" ht="21.75" customHeight="1">
      <c r="A234" s="150"/>
      <c r="B234" s="154"/>
      <c r="C234" s="149"/>
      <c r="D234" s="149"/>
      <c r="E234" s="149"/>
      <c r="F234" s="149"/>
      <c r="G234" s="149"/>
      <c r="H234" s="149"/>
      <c r="I234" s="149"/>
      <c r="J234" s="149"/>
      <c r="K234" s="153"/>
      <c r="L234" s="149"/>
      <c r="M234" s="153"/>
      <c r="N234" s="149"/>
      <c r="O234" s="153"/>
      <c r="P234" s="149"/>
      <c r="Q234" s="149"/>
      <c r="R234" s="149"/>
      <c r="S234" s="149"/>
      <c r="T234" s="149"/>
      <c r="U234" s="149"/>
      <c r="V234" s="149"/>
      <c r="W234" s="149"/>
      <c r="X234" s="165"/>
    </row>
    <row r="235" spans="1:24" s="126" customFormat="1" ht="21.75" customHeight="1">
      <c r="A235" s="147" t="s">
        <v>292</v>
      </c>
      <c r="B235" s="154">
        <f>B236+B238+B239+B240</f>
        <v>5</v>
      </c>
      <c r="C235" s="155">
        <v>222.04</v>
      </c>
      <c r="D235" s="155">
        <v>33.910000000000004</v>
      </c>
      <c r="E235" s="155">
        <v>17.4</v>
      </c>
      <c r="F235" s="155">
        <v>10.56</v>
      </c>
      <c r="G235" s="155">
        <v>5.95</v>
      </c>
      <c r="H235" s="155">
        <v>1.45</v>
      </c>
      <c r="I235" s="155">
        <v>4.5</v>
      </c>
      <c r="J235" s="149">
        <v>0</v>
      </c>
      <c r="K235" s="149">
        <v>0</v>
      </c>
      <c r="L235" s="149">
        <v>0</v>
      </c>
      <c r="M235" s="149">
        <v>0</v>
      </c>
      <c r="N235" s="149">
        <v>0</v>
      </c>
      <c r="O235" s="149">
        <v>0</v>
      </c>
      <c r="P235" s="149">
        <v>0</v>
      </c>
      <c r="Q235" s="155">
        <v>11.68</v>
      </c>
      <c r="R235" s="155">
        <v>0</v>
      </c>
      <c r="S235" s="149">
        <v>0</v>
      </c>
      <c r="T235" s="149">
        <v>0</v>
      </c>
      <c r="U235" s="149">
        <v>0</v>
      </c>
      <c r="V235" s="155">
        <v>176.45</v>
      </c>
      <c r="W235" s="155">
        <v>0</v>
      </c>
      <c r="X235" s="180"/>
    </row>
    <row r="236" spans="1:24" s="126" customFormat="1" ht="21.75" customHeight="1">
      <c r="A236" s="150" t="s">
        <v>293</v>
      </c>
      <c r="B236" s="151">
        <f>B237</f>
        <v>5</v>
      </c>
      <c r="C236" s="152">
        <v>45.59</v>
      </c>
      <c r="D236" s="152">
        <v>33.910000000000004</v>
      </c>
      <c r="E236" s="152">
        <v>17.4</v>
      </c>
      <c r="F236" s="152">
        <v>10.56</v>
      </c>
      <c r="G236" s="152">
        <v>5.95</v>
      </c>
      <c r="H236" s="152">
        <v>1.45</v>
      </c>
      <c r="I236" s="152">
        <v>4.5</v>
      </c>
      <c r="J236" s="152">
        <v>0</v>
      </c>
      <c r="K236" s="152">
        <v>0</v>
      </c>
      <c r="L236" s="152">
        <v>0</v>
      </c>
      <c r="M236" s="152">
        <v>0</v>
      </c>
      <c r="N236" s="152">
        <v>0</v>
      </c>
      <c r="O236" s="152">
        <v>0</v>
      </c>
      <c r="P236" s="152">
        <v>0</v>
      </c>
      <c r="Q236" s="152">
        <v>11.68</v>
      </c>
      <c r="R236" s="152">
        <v>0</v>
      </c>
      <c r="S236" s="152">
        <v>0</v>
      </c>
      <c r="T236" s="152">
        <v>0</v>
      </c>
      <c r="U236" s="152">
        <v>0</v>
      </c>
      <c r="V236" s="152">
        <v>0</v>
      </c>
      <c r="W236" s="152">
        <v>0</v>
      </c>
      <c r="X236" s="165"/>
    </row>
    <row r="237" spans="1:24" ht="21.75" customHeight="1">
      <c r="A237" s="150" t="s">
        <v>294</v>
      </c>
      <c r="B237" s="151">
        <v>5</v>
      </c>
      <c r="C237" s="149">
        <v>45.59</v>
      </c>
      <c r="D237" s="149">
        <v>33.910000000000004</v>
      </c>
      <c r="E237" s="153">
        <v>17.4</v>
      </c>
      <c r="F237" s="153">
        <v>10.56</v>
      </c>
      <c r="G237" s="149">
        <v>5.95</v>
      </c>
      <c r="H237" s="149">
        <v>1.45</v>
      </c>
      <c r="I237" s="149">
        <v>4.5</v>
      </c>
      <c r="J237" s="149"/>
      <c r="K237" s="153"/>
      <c r="L237" s="153"/>
      <c r="M237" s="153"/>
      <c r="N237" s="149"/>
      <c r="O237" s="153"/>
      <c r="P237" s="149"/>
      <c r="Q237" s="149">
        <v>11.68</v>
      </c>
      <c r="R237" s="149">
        <v>0</v>
      </c>
      <c r="S237" s="149"/>
      <c r="T237" s="149"/>
      <c r="U237" s="149"/>
      <c r="V237" s="149"/>
      <c r="W237" s="149">
        <v>0</v>
      </c>
      <c r="X237" s="165"/>
    </row>
    <row r="238" spans="1:24" s="126" customFormat="1" ht="21.75" customHeight="1">
      <c r="A238" s="150" t="s">
        <v>295</v>
      </c>
      <c r="B238" s="154"/>
      <c r="C238" s="149">
        <v>0</v>
      </c>
      <c r="D238" s="149">
        <v>0</v>
      </c>
      <c r="E238" s="149"/>
      <c r="F238" s="149"/>
      <c r="G238" s="149">
        <v>0</v>
      </c>
      <c r="H238" s="149"/>
      <c r="I238" s="149"/>
      <c r="J238" s="149"/>
      <c r="K238" s="149"/>
      <c r="L238" s="149"/>
      <c r="M238" s="149"/>
      <c r="N238" s="149"/>
      <c r="O238" s="149"/>
      <c r="P238" s="149"/>
      <c r="Q238" s="149">
        <v>0</v>
      </c>
      <c r="R238" s="149">
        <v>0</v>
      </c>
      <c r="S238" s="155"/>
      <c r="T238" s="155"/>
      <c r="U238" s="155"/>
      <c r="V238" s="155"/>
      <c r="W238" s="149">
        <v>0</v>
      </c>
      <c r="X238" s="176"/>
    </row>
    <row r="239" spans="1:24" s="126" customFormat="1" ht="21.75" customHeight="1">
      <c r="A239" s="150" t="s">
        <v>296</v>
      </c>
      <c r="B239" s="154"/>
      <c r="C239" s="149">
        <v>0</v>
      </c>
      <c r="D239" s="149">
        <v>0</v>
      </c>
      <c r="E239" s="153"/>
      <c r="F239" s="153"/>
      <c r="G239" s="149">
        <v>0</v>
      </c>
      <c r="H239" s="149"/>
      <c r="I239" s="149"/>
      <c r="J239" s="153"/>
      <c r="K239" s="153"/>
      <c r="L239" s="153"/>
      <c r="M239" s="153"/>
      <c r="N239" s="149"/>
      <c r="O239" s="153"/>
      <c r="P239" s="149"/>
      <c r="Q239" s="149">
        <v>0</v>
      </c>
      <c r="R239" s="149">
        <v>0</v>
      </c>
      <c r="S239" s="149"/>
      <c r="T239" s="149"/>
      <c r="U239" s="149"/>
      <c r="V239" s="149"/>
      <c r="W239" s="149">
        <v>0</v>
      </c>
      <c r="X239" s="165"/>
    </row>
    <row r="240" spans="1:24" s="126" customFormat="1" ht="21.75" customHeight="1">
      <c r="A240" s="150" t="s">
        <v>297</v>
      </c>
      <c r="B240" s="154"/>
      <c r="C240" s="149">
        <v>176.45</v>
      </c>
      <c r="D240" s="149">
        <v>0</v>
      </c>
      <c r="E240" s="149"/>
      <c r="F240" s="149"/>
      <c r="G240" s="149">
        <v>0</v>
      </c>
      <c r="H240" s="149"/>
      <c r="I240" s="149"/>
      <c r="J240" s="149"/>
      <c r="K240" s="153"/>
      <c r="L240" s="149"/>
      <c r="M240" s="153"/>
      <c r="N240" s="149"/>
      <c r="O240" s="153"/>
      <c r="P240" s="149"/>
      <c r="Q240" s="149">
        <v>0</v>
      </c>
      <c r="R240" s="149">
        <v>0</v>
      </c>
      <c r="S240" s="149"/>
      <c r="T240" s="149"/>
      <c r="U240" s="149"/>
      <c r="V240" s="149">
        <v>176.45</v>
      </c>
      <c r="W240" s="149">
        <v>0</v>
      </c>
      <c r="X240" s="165"/>
    </row>
    <row r="241" spans="1:24" s="126" customFormat="1" ht="21.75" customHeight="1">
      <c r="A241" s="150"/>
      <c r="B241" s="154"/>
      <c r="C241" s="149"/>
      <c r="D241" s="149"/>
      <c r="E241" s="149"/>
      <c r="F241" s="149"/>
      <c r="G241" s="149"/>
      <c r="H241" s="149"/>
      <c r="I241" s="149"/>
      <c r="J241" s="149"/>
      <c r="K241" s="153"/>
      <c r="L241" s="149"/>
      <c r="M241" s="153"/>
      <c r="N241" s="149"/>
      <c r="O241" s="153"/>
      <c r="P241" s="149"/>
      <c r="Q241" s="149"/>
      <c r="R241" s="149"/>
      <c r="S241" s="149"/>
      <c r="T241" s="149"/>
      <c r="U241" s="149"/>
      <c r="V241" s="149"/>
      <c r="W241" s="149"/>
      <c r="X241" s="165"/>
    </row>
    <row r="242" spans="1:24" s="126" customFormat="1" ht="21.75" customHeight="1">
      <c r="A242" s="147" t="s">
        <v>298</v>
      </c>
      <c r="B242" s="154">
        <f>B243+B246</f>
        <v>30</v>
      </c>
      <c r="C242" s="155">
        <v>321.49</v>
      </c>
      <c r="D242" s="155">
        <v>234.35000000000002</v>
      </c>
      <c r="E242" s="155">
        <v>129.48000000000002</v>
      </c>
      <c r="F242" s="155">
        <v>70.08000000000001</v>
      </c>
      <c r="G242" s="155">
        <v>34.79</v>
      </c>
      <c r="H242" s="155">
        <v>10.79</v>
      </c>
      <c r="I242" s="155">
        <v>24</v>
      </c>
      <c r="J242" s="149">
        <v>0</v>
      </c>
      <c r="K242" s="149">
        <v>0</v>
      </c>
      <c r="L242" s="149">
        <v>0</v>
      </c>
      <c r="M242" s="149">
        <v>0</v>
      </c>
      <c r="N242" s="149">
        <v>0</v>
      </c>
      <c r="O242" s="149">
        <v>0</v>
      </c>
      <c r="P242" s="149">
        <v>0</v>
      </c>
      <c r="Q242" s="155">
        <v>87.14</v>
      </c>
      <c r="R242" s="155">
        <v>0</v>
      </c>
      <c r="S242" s="149">
        <v>0</v>
      </c>
      <c r="T242" s="149">
        <v>0</v>
      </c>
      <c r="U242" s="149">
        <v>0</v>
      </c>
      <c r="V242" s="155">
        <v>0</v>
      </c>
      <c r="W242" s="155">
        <v>0</v>
      </c>
      <c r="X242" s="164"/>
    </row>
    <row r="243" spans="1:24" s="126" customFormat="1" ht="21.75" customHeight="1">
      <c r="A243" s="150" t="s">
        <v>299</v>
      </c>
      <c r="B243" s="151">
        <f>B244+B245</f>
        <v>30</v>
      </c>
      <c r="C243" s="152">
        <v>321.49</v>
      </c>
      <c r="D243" s="152">
        <v>234.35000000000002</v>
      </c>
      <c r="E243" s="152">
        <v>129.48000000000002</v>
      </c>
      <c r="F243" s="152">
        <v>70.08000000000001</v>
      </c>
      <c r="G243" s="152">
        <v>34.79</v>
      </c>
      <c r="H243" s="152">
        <v>10.79</v>
      </c>
      <c r="I243" s="152">
        <v>24</v>
      </c>
      <c r="J243" s="152">
        <v>0</v>
      </c>
      <c r="K243" s="152">
        <v>0</v>
      </c>
      <c r="L243" s="152">
        <v>0</v>
      </c>
      <c r="M243" s="152">
        <v>0</v>
      </c>
      <c r="N243" s="152">
        <v>0</v>
      </c>
      <c r="O243" s="152">
        <v>0</v>
      </c>
      <c r="P243" s="152">
        <v>0</v>
      </c>
      <c r="Q243" s="152">
        <v>87.14</v>
      </c>
      <c r="R243" s="152">
        <v>0</v>
      </c>
      <c r="S243" s="152">
        <v>0</v>
      </c>
      <c r="T243" s="152">
        <v>0</v>
      </c>
      <c r="U243" s="152">
        <v>0</v>
      </c>
      <c r="V243" s="152">
        <v>0</v>
      </c>
      <c r="W243" s="152">
        <v>0</v>
      </c>
      <c r="X243" s="173"/>
    </row>
    <row r="244" spans="1:24" ht="21.75" customHeight="1">
      <c r="A244" s="150" t="s">
        <v>300</v>
      </c>
      <c r="B244" s="151">
        <v>16</v>
      </c>
      <c r="C244" s="149">
        <v>172.63</v>
      </c>
      <c r="D244" s="149">
        <v>126.18</v>
      </c>
      <c r="E244" s="153">
        <v>69.48</v>
      </c>
      <c r="F244" s="153">
        <v>38.160000000000004</v>
      </c>
      <c r="G244" s="149">
        <v>18.54</v>
      </c>
      <c r="H244" s="149">
        <v>5.79</v>
      </c>
      <c r="I244" s="149">
        <v>12.75</v>
      </c>
      <c r="J244" s="149"/>
      <c r="K244" s="153"/>
      <c r="L244" s="153"/>
      <c r="M244" s="153"/>
      <c r="N244" s="149"/>
      <c r="O244" s="153"/>
      <c r="P244" s="149"/>
      <c r="Q244" s="149">
        <v>46.45</v>
      </c>
      <c r="R244" s="149">
        <v>0</v>
      </c>
      <c r="S244" s="149"/>
      <c r="T244" s="149"/>
      <c r="U244" s="149"/>
      <c r="V244" s="149"/>
      <c r="W244" s="149">
        <v>0</v>
      </c>
      <c r="X244" s="165"/>
    </row>
    <row r="245" spans="1:24" ht="21.75" customHeight="1">
      <c r="A245" s="150" t="s">
        <v>301</v>
      </c>
      <c r="B245" s="151">
        <v>14</v>
      </c>
      <c r="C245" s="149">
        <v>148.86</v>
      </c>
      <c r="D245" s="149">
        <v>108.17</v>
      </c>
      <c r="E245" s="153">
        <v>60</v>
      </c>
      <c r="F245" s="153">
        <v>31.92</v>
      </c>
      <c r="G245" s="149">
        <v>16.25</v>
      </c>
      <c r="H245" s="149">
        <v>5</v>
      </c>
      <c r="I245" s="149">
        <v>11.25</v>
      </c>
      <c r="J245" s="149"/>
      <c r="K245" s="153"/>
      <c r="L245" s="153"/>
      <c r="M245" s="153"/>
      <c r="N245" s="149"/>
      <c r="O245" s="153"/>
      <c r="P245" s="149"/>
      <c r="Q245" s="149">
        <v>40.69</v>
      </c>
      <c r="R245" s="149">
        <v>0</v>
      </c>
      <c r="S245" s="149"/>
      <c r="T245" s="149"/>
      <c r="U245" s="149"/>
      <c r="V245" s="149"/>
      <c r="W245" s="149">
        <v>0</v>
      </c>
      <c r="X245" s="165"/>
    </row>
    <row r="246" spans="1:24" s="126" customFormat="1" ht="21.75" customHeight="1">
      <c r="A246" s="150" t="s">
        <v>302</v>
      </c>
      <c r="B246" s="151"/>
      <c r="C246" s="149">
        <v>0</v>
      </c>
      <c r="D246" s="149">
        <v>0</v>
      </c>
      <c r="E246" s="153"/>
      <c r="F246" s="153"/>
      <c r="G246" s="149">
        <v>0</v>
      </c>
      <c r="H246" s="149"/>
      <c r="I246" s="149"/>
      <c r="J246" s="153"/>
      <c r="K246" s="153"/>
      <c r="L246" s="153"/>
      <c r="M246" s="153"/>
      <c r="N246" s="149"/>
      <c r="O246" s="153"/>
      <c r="P246" s="149"/>
      <c r="Q246" s="149">
        <v>0</v>
      </c>
      <c r="R246" s="149">
        <v>0</v>
      </c>
      <c r="S246" s="149"/>
      <c r="T246" s="149"/>
      <c r="U246" s="149"/>
      <c r="V246" s="149"/>
      <c r="W246" s="149">
        <v>0</v>
      </c>
      <c r="X246" s="165"/>
    </row>
    <row r="247" spans="1:24" s="126" customFormat="1" ht="21.75" customHeight="1">
      <c r="A247" s="150"/>
      <c r="B247" s="151"/>
      <c r="C247" s="149"/>
      <c r="D247" s="149"/>
      <c r="E247" s="149"/>
      <c r="F247" s="149"/>
      <c r="G247" s="149"/>
      <c r="H247" s="149"/>
      <c r="I247" s="149"/>
      <c r="J247" s="149"/>
      <c r="K247" s="153"/>
      <c r="L247" s="149"/>
      <c r="M247" s="153"/>
      <c r="N247" s="149"/>
      <c r="O247" s="153"/>
      <c r="P247" s="149"/>
      <c r="Q247" s="149"/>
      <c r="R247" s="149"/>
      <c r="S247" s="149"/>
      <c r="T247" s="149"/>
      <c r="U247" s="149"/>
      <c r="V247" s="149"/>
      <c r="W247" s="149"/>
      <c r="X247" s="165"/>
    </row>
    <row r="248" spans="1:24" s="126" customFormat="1" ht="21.75" customHeight="1">
      <c r="A248" s="184" t="s">
        <v>303</v>
      </c>
      <c r="B248" s="151"/>
      <c r="C248" s="149">
        <v>46</v>
      </c>
      <c r="D248" s="149">
        <v>0</v>
      </c>
      <c r="E248" s="149"/>
      <c r="F248" s="149"/>
      <c r="G248" s="149">
        <v>0</v>
      </c>
      <c r="H248" s="149"/>
      <c r="I248" s="149"/>
      <c r="J248" s="149"/>
      <c r="K248" s="153"/>
      <c r="L248" s="149"/>
      <c r="M248" s="153"/>
      <c r="N248" s="149"/>
      <c r="O248" s="153"/>
      <c r="P248" s="149"/>
      <c r="Q248" s="149">
        <v>46</v>
      </c>
      <c r="R248" s="149">
        <v>0</v>
      </c>
      <c r="S248" s="149"/>
      <c r="T248" s="149"/>
      <c r="U248" s="149"/>
      <c r="V248" s="149"/>
      <c r="W248" s="149">
        <v>0</v>
      </c>
      <c r="X248" s="189"/>
    </row>
    <row r="249" spans="1:24" s="126" customFormat="1" ht="21.75" customHeight="1">
      <c r="A249" s="185"/>
      <c r="B249" s="151"/>
      <c r="C249" s="149"/>
      <c r="D249" s="149"/>
      <c r="E249" s="149"/>
      <c r="F249" s="149"/>
      <c r="G249" s="149"/>
      <c r="H249" s="149"/>
      <c r="I249" s="149"/>
      <c r="J249" s="149"/>
      <c r="K249" s="153"/>
      <c r="L249" s="149"/>
      <c r="M249" s="153"/>
      <c r="N249" s="149"/>
      <c r="O249" s="153"/>
      <c r="P249" s="149"/>
      <c r="Q249" s="149"/>
      <c r="R249" s="149"/>
      <c r="S249" s="149"/>
      <c r="T249" s="149"/>
      <c r="U249" s="149"/>
      <c r="V249" s="149"/>
      <c r="W249" s="149"/>
      <c r="X249" s="165"/>
    </row>
    <row r="250" spans="1:24" s="126" customFormat="1" ht="21.75" customHeight="1">
      <c r="A250" s="147" t="s">
        <v>304</v>
      </c>
      <c r="B250" s="151">
        <f>B251+B253+B254</f>
        <v>163</v>
      </c>
      <c r="C250" s="152">
        <v>1925.38</v>
      </c>
      <c r="D250" s="152">
        <v>1091.68</v>
      </c>
      <c r="E250" s="152">
        <v>552</v>
      </c>
      <c r="F250" s="152">
        <v>65.52</v>
      </c>
      <c r="G250" s="152">
        <v>142.6</v>
      </c>
      <c r="H250" s="152">
        <v>46</v>
      </c>
      <c r="I250" s="152">
        <v>96.6</v>
      </c>
      <c r="J250" s="156">
        <v>296.88</v>
      </c>
      <c r="K250" s="156">
        <v>0</v>
      </c>
      <c r="L250" s="156">
        <v>0</v>
      </c>
      <c r="M250" s="156">
        <v>0</v>
      </c>
      <c r="N250" s="156">
        <v>0</v>
      </c>
      <c r="O250" s="156">
        <v>0</v>
      </c>
      <c r="P250" s="156">
        <v>34.68</v>
      </c>
      <c r="Q250" s="152">
        <v>655.1</v>
      </c>
      <c r="R250" s="152">
        <v>0</v>
      </c>
      <c r="S250" s="156">
        <v>0</v>
      </c>
      <c r="T250" s="156">
        <v>103.6</v>
      </c>
      <c r="U250" s="156">
        <v>0</v>
      </c>
      <c r="V250" s="152">
        <v>0</v>
      </c>
      <c r="W250" s="152">
        <v>75</v>
      </c>
      <c r="X250" s="190"/>
    </row>
    <row r="251" spans="1:24" s="126" customFormat="1" ht="21.75" customHeight="1">
      <c r="A251" s="150" t="s">
        <v>305</v>
      </c>
      <c r="B251" s="151">
        <f>B252</f>
        <v>161</v>
      </c>
      <c r="C251" s="152">
        <v>1890.6999999999998</v>
      </c>
      <c r="D251" s="152">
        <v>1057</v>
      </c>
      <c r="E251" s="152">
        <v>552</v>
      </c>
      <c r="F251" s="152">
        <v>65.52</v>
      </c>
      <c r="G251" s="152">
        <v>142.6</v>
      </c>
      <c r="H251" s="152">
        <v>46</v>
      </c>
      <c r="I251" s="152">
        <v>96.6</v>
      </c>
      <c r="J251" s="152">
        <v>296.88</v>
      </c>
      <c r="K251" s="152">
        <v>0</v>
      </c>
      <c r="L251" s="152">
        <v>0</v>
      </c>
      <c r="M251" s="152">
        <v>0</v>
      </c>
      <c r="N251" s="152">
        <v>0</v>
      </c>
      <c r="O251" s="152">
        <v>0</v>
      </c>
      <c r="P251" s="152">
        <v>0</v>
      </c>
      <c r="Q251" s="152">
        <v>655.1</v>
      </c>
      <c r="R251" s="152">
        <v>0</v>
      </c>
      <c r="S251" s="152">
        <v>0</v>
      </c>
      <c r="T251" s="152">
        <v>103.6</v>
      </c>
      <c r="U251" s="152">
        <v>0</v>
      </c>
      <c r="V251" s="152">
        <v>0</v>
      </c>
      <c r="W251" s="152">
        <v>75</v>
      </c>
      <c r="X251" s="173"/>
    </row>
    <row r="252" spans="1:24" ht="21.75" customHeight="1">
      <c r="A252" s="150" t="s">
        <v>306</v>
      </c>
      <c r="B252" s="151">
        <v>161</v>
      </c>
      <c r="C252" s="149">
        <v>1890.6999999999998</v>
      </c>
      <c r="D252" s="149">
        <v>1057</v>
      </c>
      <c r="E252" s="153">
        <v>552</v>
      </c>
      <c r="F252" s="153">
        <v>65.52</v>
      </c>
      <c r="G252" s="149">
        <v>142.6</v>
      </c>
      <c r="H252" s="149">
        <v>46</v>
      </c>
      <c r="I252" s="149">
        <v>96.6</v>
      </c>
      <c r="J252" s="153">
        <v>296.88</v>
      </c>
      <c r="K252" s="153"/>
      <c r="L252" s="153"/>
      <c r="M252" s="153"/>
      <c r="N252" s="149"/>
      <c r="O252" s="153"/>
      <c r="P252" s="149"/>
      <c r="Q252" s="149">
        <v>655.1</v>
      </c>
      <c r="R252" s="149">
        <v>0</v>
      </c>
      <c r="S252" s="149"/>
      <c r="T252" s="149">
        <v>103.6</v>
      </c>
      <c r="U252" s="149"/>
      <c r="V252" s="149"/>
      <c r="W252" s="149">
        <v>75</v>
      </c>
      <c r="X252" s="165"/>
    </row>
    <row r="253" spans="1:24" s="126" customFormat="1" ht="21.75" customHeight="1">
      <c r="A253" s="150" t="s">
        <v>307</v>
      </c>
      <c r="B253" s="151">
        <v>2</v>
      </c>
      <c r="C253" s="149">
        <v>34.68</v>
      </c>
      <c r="D253" s="149">
        <v>34.68</v>
      </c>
      <c r="E253" s="149"/>
      <c r="F253" s="149"/>
      <c r="G253" s="149">
        <v>0</v>
      </c>
      <c r="H253" s="149"/>
      <c r="I253" s="149"/>
      <c r="J253" s="149"/>
      <c r="K253" s="153"/>
      <c r="L253" s="149"/>
      <c r="M253" s="153"/>
      <c r="N253" s="149"/>
      <c r="O253" s="149"/>
      <c r="P253" s="149">
        <v>34.68</v>
      </c>
      <c r="Q253" s="149">
        <v>0</v>
      </c>
      <c r="R253" s="149">
        <v>0</v>
      </c>
      <c r="S253" s="149"/>
      <c r="T253" s="149"/>
      <c r="U253" s="149"/>
      <c r="V253" s="149"/>
      <c r="W253" s="149">
        <v>0</v>
      </c>
      <c r="X253" s="165"/>
    </row>
    <row r="254" spans="1:24" s="126" customFormat="1" ht="21.75" customHeight="1">
      <c r="A254" s="150" t="s">
        <v>308</v>
      </c>
      <c r="B254" s="151"/>
      <c r="C254" s="149">
        <v>0</v>
      </c>
      <c r="D254" s="149">
        <v>0</v>
      </c>
      <c r="E254" s="149"/>
      <c r="F254" s="149"/>
      <c r="G254" s="149">
        <v>0</v>
      </c>
      <c r="H254" s="149"/>
      <c r="I254" s="149"/>
      <c r="J254" s="149"/>
      <c r="K254" s="153"/>
      <c r="L254" s="149"/>
      <c r="M254" s="153"/>
      <c r="N254" s="149"/>
      <c r="O254" s="149"/>
      <c r="P254" s="149"/>
      <c r="Q254" s="149">
        <v>0</v>
      </c>
      <c r="R254" s="149">
        <v>0</v>
      </c>
      <c r="S254" s="149"/>
      <c r="T254" s="149"/>
      <c r="U254" s="149"/>
      <c r="V254" s="149"/>
      <c r="W254" s="149">
        <v>0</v>
      </c>
      <c r="X254" s="165"/>
    </row>
    <row r="255" spans="1:24" s="126" customFormat="1" ht="21.75" customHeight="1">
      <c r="A255" s="185"/>
      <c r="B255" s="151"/>
      <c r="C255" s="149"/>
      <c r="D255" s="149"/>
      <c r="E255" s="149"/>
      <c r="F255" s="149"/>
      <c r="G255" s="149"/>
      <c r="H255" s="149"/>
      <c r="I255" s="149"/>
      <c r="J255" s="149"/>
      <c r="K255" s="153"/>
      <c r="L255" s="149"/>
      <c r="M255" s="153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65"/>
    </row>
    <row r="256" spans="1:24" s="127" customFormat="1" ht="21.75" customHeight="1">
      <c r="A256" s="184" t="s">
        <v>309</v>
      </c>
      <c r="B256" s="151">
        <f>B257+B258</f>
        <v>0</v>
      </c>
      <c r="C256" s="152">
        <v>9800</v>
      </c>
      <c r="D256" s="152">
        <v>6000</v>
      </c>
      <c r="E256" s="152">
        <v>0</v>
      </c>
      <c r="F256" s="152">
        <v>0</v>
      </c>
      <c r="G256" s="152">
        <v>0</v>
      </c>
      <c r="H256" s="152">
        <v>0</v>
      </c>
      <c r="I256" s="152">
        <v>0</v>
      </c>
      <c r="J256" s="156">
        <v>0</v>
      </c>
      <c r="K256" s="153">
        <v>0</v>
      </c>
      <c r="L256" s="156">
        <v>0</v>
      </c>
      <c r="M256" s="153">
        <v>0</v>
      </c>
      <c r="N256" s="156">
        <v>0</v>
      </c>
      <c r="O256" s="156">
        <v>6000</v>
      </c>
      <c r="P256" s="156">
        <v>0</v>
      </c>
      <c r="Q256" s="152">
        <v>0</v>
      </c>
      <c r="R256" s="152">
        <v>0</v>
      </c>
      <c r="S256" s="152">
        <v>0</v>
      </c>
      <c r="T256" s="152">
        <v>0</v>
      </c>
      <c r="U256" s="152">
        <v>0</v>
      </c>
      <c r="V256" s="152">
        <v>0</v>
      </c>
      <c r="W256" s="152">
        <v>3800</v>
      </c>
      <c r="X256" s="191"/>
    </row>
    <row r="257" spans="1:24" s="126" customFormat="1" ht="21.75" customHeight="1">
      <c r="A257" s="185" t="s">
        <v>310</v>
      </c>
      <c r="B257" s="151"/>
      <c r="C257" s="149">
        <v>3800</v>
      </c>
      <c r="D257" s="149">
        <v>0</v>
      </c>
      <c r="E257" s="149"/>
      <c r="F257" s="149"/>
      <c r="G257" s="149">
        <v>0</v>
      </c>
      <c r="H257" s="149"/>
      <c r="I257" s="149"/>
      <c r="J257" s="149"/>
      <c r="K257" s="153"/>
      <c r="L257" s="149"/>
      <c r="M257" s="153"/>
      <c r="N257" s="149"/>
      <c r="O257" s="149"/>
      <c r="P257" s="149"/>
      <c r="Q257" s="149">
        <v>0</v>
      </c>
      <c r="R257" s="149">
        <v>0</v>
      </c>
      <c r="S257" s="149"/>
      <c r="T257" s="149"/>
      <c r="U257" s="149"/>
      <c r="V257" s="149"/>
      <c r="W257" s="149">
        <v>3800</v>
      </c>
      <c r="X257" s="165"/>
    </row>
    <row r="258" spans="1:24" s="94" customFormat="1" ht="21.75" customHeight="1">
      <c r="A258" s="150" t="s">
        <v>311</v>
      </c>
      <c r="B258" s="154"/>
      <c r="C258" s="149">
        <v>6000</v>
      </c>
      <c r="D258" s="149">
        <v>6000</v>
      </c>
      <c r="E258" s="149"/>
      <c r="F258" s="149"/>
      <c r="G258" s="149">
        <v>0</v>
      </c>
      <c r="H258" s="149"/>
      <c r="I258" s="149"/>
      <c r="J258" s="149"/>
      <c r="K258" s="153"/>
      <c r="L258" s="149"/>
      <c r="M258" s="153"/>
      <c r="N258" s="149"/>
      <c r="O258" s="149">
        <v>6000</v>
      </c>
      <c r="P258" s="149"/>
      <c r="Q258" s="149">
        <v>0</v>
      </c>
      <c r="R258" s="149">
        <v>0</v>
      </c>
      <c r="S258" s="149"/>
      <c r="T258" s="149"/>
      <c r="U258" s="149"/>
      <c r="V258" s="149"/>
      <c r="W258" s="149">
        <v>0</v>
      </c>
      <c r="X258" s="165"/>
    </row>
    <row r="259" spans="1:24" s="126" customFormat="1" ht="21.75" customHeight="1">
      <c r="A259" s="185"/>
      <c r="B259" s="151"/>
      <c r="C259" s="149"/>
      <c r="D259" s="149"/>
      <c r="E259" s="149"/>
      <c r="F259" s="149"/>
      <c r="G259" s="149"/>
      <c r="H259" s="149"/>
      <c r="I259" s="149"/>
      <c r="J259" s="149"/>
      <c r="K259" s="153"/>
      <c r="L259" s="149"/>
      <c r="M259" s="153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65"/>
    </row>
    <row r="260" spans="1:24" s="126" customFormat="1" ht="21.75" customHeight="1">
      <c r="A260" s="184" t="s">
        <v>312</v>
      </c>
      <c r="B260" s="151">
        <f>B261</f>
        <v>0</v>
      </c>
      <c r="C260" s="152">
        <v>31</v>
      </c>
      <c r="D260" s="152">
        <v>0</v>
      </c>
      <c r="E260" s="152">
        <v>0</v>
      </c>
      <c r="F260" s="152">
        <v>0</v>
      </c>
      <c r="G260" s="152">
        <v>0</v>
      </c>
      <c r="H260" s="152">
        <v>0</v>
      </c>
      <c r="I260" s="152">
        <v>0</v>
      </c>
      <c r="J260" s="156">
        <v>0</v>
      </c>
      <c r="K260" s="153">
        <v>0</v>
      </c>
      <c r="L260" s="156">
        <v>0</v>
      </c>
      <c r="M260" s="153">
        <v>0</v>
      </c>
      <c r="N260" s="156">
        <v>0</v>
      </c>
      <c r="O260" s="156">
        <v>0</v>
      </c>
      <c r="P260" s="156">
        <v>0</v>
      </c>
      <c r="Q260" s="152">
        <v>20</v>
      </c>
      <c r="R260" s="152">
        <v>0</v>
      </c>
      <c r="S260" s="152">
        <v>0</v>
      </c>
      <c r="T260" s="152">
        <v>0</v>
      </c>
      <c r="U260" s="152">
        <v>0</v>
      </c>
      <c r="V260" s="152">
        <v>0</v>
      </c>
      <c r="W260" s="152">
        <v>11</v>
      </c>
      <c r="X260" s="191"/>
    </row>
    <row r="261" spans="1:24" s="126" customFormat="1" ht="21.75" customHeight="1">
      <c r="A261" s="150" t="s">
        <v>313</v>
      </c>
      <c r="B261" s="151"/>
      <c r="C261" s="149">
        <v>31</v>
      </c>
      <c r="D261" s="149">
        <v>0</v>
      </c>
      <c r="E261" s="149"/>
      <c r="F261" s="149"/>
      <c r="G261" s="149">
        <v>0</v>
      </c>
      <c r="H261" s="149"/>
      <c r="I261" s="149"/>
      <c r="J261" s="149"/>
      <c r="K261" s="153"/>
      <c r="L261" s="149"/>
      <c r="M261" s="153"/>
      <c r="N261" s="149"/>
      <c r="O261" s="149"/>
      <c r="P261" s="149"/>
      <c r="Q261" s="149">
        <v>20</v>
      </c>
      <c r="R261" s="149">
        <v>0</v>
      </c>
      <c r="S261" s="149"/>
      <c r="T261" s="149"/>
      <c r="U261" s="149"/>
      <c r="V261" s="149"/>
      <c r="W261" s="149">
        <v>11</v>
      </c>
      <c r="X261" s="165"/>
    </row>
    <row r="262" spans="1:24" s="126" customFormat="1" ht="21.75" customHeight="1">
      <c r="A262" s="185"/>
      <c r="B262" s="154"/>
      <c r="C262" s="149"/>
      <c r="D262" s="149"/>
      <c r="E262" s="149"/>
      <c r="F262" s="149"/>
      <c r="G262" s="149"/>
      <c r="H262" s="149"/>
      <c r="I262" s="149"/>
      <c r="J262" s="149"/>
      <c r="K262" s="153"/>
      <c r="L262" s="149"/>
      <c r="M262" s="153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65"/>
    </row>
    <row r="263" spans="1:24" s="126" customFormat="1" ht="21.75" customHeight="1">
      <c r="A263" s="184" t="s">
        <v>314</v>
      </c>
      <c r="B263" s="157">
        <f>B264+B266+B268+B269</f>
        <v>76</v>
      </c>
      <c r="C263" s="158">
        <v>1633.19</v>
      </c>
      <c r="D263" s="158">
        <v>476.46</v>
      </c>
      <c r="E263" s="158">
        <v>147.48</v>
      </c>
      <c r="F263" s="158">
        <v>33.24</v>
      </c>
      <c r="G263" s="158">
        <v>51.62</v>
      </c>
      <c r="H263" s="158">
        <v>12.29</v>
      </c>
      <c r="I263" s="158">
        <v>39.33</v>
      </c>
      <c r="J263" s="149">
        <v>72.12</v>
      </c>
      <c r="K263" s="153">
        <v>0</v>
      </c>
      <c r="L263" s="149">
        <v>0</v>
      </c>
      <c r="M263" s="153">
        <v>0</v>
      </c>
      <c r="N263" s="149">
        <v>0</v>
      </c>
      <c r="O263" s="149">
        <v>0</v>
      </c>
      <c r="P263" s="149">
        <v>172</v>
      </c>
      <c r="Q263" s="158">
        <v>326.73</v>
      </c>
      <c r="R263" s="158">
        <v>0</v>
      </c>
      <c r="S263" s="149">
        <v>0</v>
      </c>
      <c r="T263" s="149">
        <v>0</v>
      </c>
      <c r="U263" s="149">
        <v>0</v>
      </c>
      <c r="V263" s="158">
        <v>0</v>
      </c>
      <c r="W263" s="158">
        <v>830</v>
      </c>
      <c r="X263" s="189"/>
    </row>
    <row r="264" spans="1:24" s="126" customFormat="1" ht="21.75" customHeight="1">
      <c r="A264" s="185" t="s">
        <v>315</v>
      </c>
      <c r="B264" s="157">
        <f>B265</f>
        <v>46</v>
      </c>
      <c r="C264" s="158">
        <v>559.19</v>
      </c>
      <c r="D264" s="158">
        <v>347.46</v>
      </c>
      <c r="E264" s="158">
        <v>147.48</v>
      </c>
      <c r="F264" s="158">
        <v>33.24</v>
      </c>
      <c r="G264" s="158">
        <v>51.62</v>
      </c>
      <c r="H264" s="158">
        <v>12.29</v>
      </c>
      <c r="I264" s="158">
        <v>39.33</v>
      </c>
      <c r="J264" s="158">
        <v>72.12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43</v>
      </c>
      <c r="Q264" s="158">
        <v>161.73000000000002</v>
      </c>
      <c r="R264" s="158">
        <v>0</v>
      </c>
      <c r="S264" s="158">
        <v>0</v>
      </c>
      <c r="T264" s="158">
        <v>0</v>
      </c>
      <c r="U264" s="158">
        <v>0</v>
      </c>
      <c r="V264" s="158">
        <v>0</v>
      </c>
      <c r="W264" s="158">
        <v>50</v>
      </c>
      <c r="X264" s="165"/>
    </row>
    <row r="265" spans="1:24" ht="21.75" customHeight="1">
      <c r="A265" s="185" t="s">
        <v>316</v>
      </c>
      <c r="B265" s="157">
        <v>46</v>
      </c>
      <c r="C265" s="149">
        <v>559.19</v>
      </c>
      <c r="D265" s="149">
        <v>347.46</v>
      </c>
      <c r="E265" s="149">
        <v>147.48</v>
      </c>
      <c r="F265" s="149">
        <v>33.24</v>
      </c>
      <c r="G265" s="149">
        <v>51.62</v>
      </c>
      <c r="H265" s="149">
        <v>12.29</v>
      </c>
      <c r="I265" s="149">
        <v>39.33</v>
      </c>
      <c r="J265" s="149">
        <v>72.12</v>
      </c>
      <c r="K265" s="153"/>
      <c r="L265" s="149"/>
      <c r="M265" s="153"/>
      <c r="N265" s="149"/>
      <c r="O265" s="153"/>
      <c r="P265" s="149">
        <v>43</v>
      </c>
      <c r="Q265" s="149">
        <v>161.73000000000002</v>
      </c>
      <c r="R265" s="149">
        <v>0</v>
      </c>
      <c r="S265" s="149"/>
      <c r="T265" s="149"/>
      <c r="U265" s="149"/>
      <c r="V265" s="149"/>
      <c r="W265" s="149">
        <v>50</v>
      </c>
      <c r="X265" s="165"/>
    </row>
    <row r="266" spans="1:24" s="126" customFormat="1" ht="21.75" customHeight="1">
      <c r="A266" s="185" t="s">
        <v>317</v>
      </c>
      <c r="B266" s="157">
        <f>B267</f>
        <v>30</v>
      </c>
      <c r="C266" s="158">
        <v>294</v>
      </c>
      <c r="D266" s="158">
        <v>129</v>
      </c>
      <c r="E266" s="158">
        <v>0</v>
      </c>
      <c r="F266" s="158">
        <v>0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v>0</v>
      </c>
      <c r="M266" s="158">
        <v>0</v>
      </c>
      <c r="N266" s="158">
        <v>0</v>
      </c>
      <c r="O266" s="158">
        <v>0</v>
      </c>
      <c r="P266" s="158">
        <v>129</v>
      </c>
      <c r="Q266" s="158">
        <v>165</v>
      </c>
      <c r="R266" s="158">
        <v>0</v>
      </c>
      <c r="S266" s="158">
        <v>0</v>
      </c>
      <c r="T266" s="158">
        <v>0</v>
      </c>
      <c r="U266" s="158">
        <v>0</v>
      </c>
      <c r="V266" s="158">
        <v>0</v>
      </c>
      <c r="W266" s="158">
        <v>0</v>
      </c>
      <c r="X266" s="165"/>
    </row>
    <row r="267" spans="1:24" ht="21.75" customHeight="1">
      <c r="A267" s="185" t="s">
        <v>318</v>
      </c>
      <c r="B267" s="157">
        <v>30</v>
      </c>
      <c r="C267" s="149">
        <v>294</v>
      </c>
      <c r="D267" s="149">
        <v>129</v>
      </c>
      <c r="E267" s="149"/>
      <c r="F267" s="149"/>
      <c r="G267" s="149">
        <v>0</v>
      </c>
      <c r="H267" s="149"/>
      <c r="I267" s="149"/>
      <c r="J267" s="149"/>
      <c r="K267" s="153">
        <v>0</v>
      </c>
      <c r="L267" s="149"/>
      <c r="M267" s="153"/>
      <c r="N267" s="149"/>
      <c r="O267" s="153">
        <v>0</v>
      </c>
      <c r="P267" s="161">
        <v>129</v>
      </c>
      <c r="Q267" s="149">
        <v>165</v>
      </c>
      <c r="R267" s="149">
        <v>0</v>
      </c>
      <c r="S267" s="149"/>
      <c r="T267" s="149"/>
      <c r="U267" s="149"/>
      <c r="V267" s="149"/>
      <c r="W267" s="149">
        <v>0</v>
      </c>
      <c r="X267" s="165"/>
    </row>
    <row r="268" spans="1:24" s="126" customFormat="1" ht="21.75" customHeight="1">
      <c r="A268" s="185" t="s">
        <v>319</v>
      </c>
      <c r="B268" s="157"/>
      <c r="C268" s="149">
        <v>780</v>
      </c>
      <c r="D268" s="149">
        <v>0</v>
      </c>
      <c r="E268" s="149"/>
      <c r="F268" s="149"/>
      <c r="G268" s="149">
        <v>0</v>
      </c>
      <c r="H268" s="149"/>
      <c r="I268" s="149"/>
      <c r="J268" s="149"/>
      <c r="K268" s="153"/>
      <c r="L268" s="149"/>
      <c r="M268" s="153"/>
      <c r="N268" s="149"/>
      <c r="O268" s="149"/>
      <c r="P268" s="149"/>
      <c r="Q268" s="149">
        <v>0</v>
      </c>
      <c r="R268" s="149">
        <v>0</v>
      </c>
      <c r="S268" s="149"/>
      <c r="T268" s="149"/>
      <c r="U268" s="149"/>
      <c r="V268" s="149"/>
      <c r="W268" s="149">
        <v>780</v>
      </c>
      <c r="X268" s="165"/>
    </row>
    <row r="269" spans="1:24" s="126" customFormat="1" ht="21.75" customHeight="1">
      <c r="A269" s="185" t="s">
        <v>320</v>
      </c>
      <c r="B269" s="157"/>
      <c r="C269" s="149">
        <v>0</v>
      </c>
      <c r="D269" s="149">
        <v>0</v>
      </c>
      <c r="E269" s="149"/>
      <c r="F269" s="149"/>
      <c r="G269" s="149">
        <v>0</v>
      </c>
      <c r="H269" s="149"/>
      <c r="I269" s="149"/>
      <c r="J269" s="149"/>
      <c r="K269" s="153"/>
      <c r="L269" s="149"/>
      <c r="M269" s="153"/>
      <c r="N269" s="149"/>
      <c r="O269" s="149"/>
      <c r="P269" s="149"/>
      <c r="Q269" s="149">
        <v>0</v>
      </c>
      <c r="R269" s="149">
        <v>0</v>
      </c>
      <c r="S269" s="149"/>
      <c r="T269" s="149"/>
      <c r="U269" s="149"/>
      <c r="V269" s="149"/>
      <c r="W269" s="149">
        <v>0</v>
      </c>
      <c r="X269" s="165"/>
    </row>
    <row r="270" spans="1:24" s="126" customFormat="1" ht="21.75" customHeight="1">
      <c r="A270" s="185"/>
      <c r="B270" s="151"/>
      <c r="C270" s="149"/>
      <c r="D270" s="149"/>
      <c r="E270" s="149"/>
      <c r="F270" s="149"/>
      <c r="G270" s="149"/>
      <c r="H270" s="149"/>
      <c r="I270" s="149"/>
      <c r="J270" s="149"/>
      <c r="K270" s="153"/>
      <c r="L270" s="149"/>
      <c r="M270" s="153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65"/>
    </row>
    <row r="271" spans="1:24" s="126" customFormat="1" ht="21.75" customHeight="1">
      <c r="A271" s="184" t="s">
        <v>321</v>
      </c>
      <c r="B271" s="151"/>
      <c r="C271" s="149">
        <v>3400</v>
      </c>
      <c r="D271" s="149">
        <v>0</v>
      </c>
      <c r="E271" s="149"/>
      <c r="F271" s="149"/>
      <c r="G271" s="149">
        <v>0</v>
      </c>
      <c r="H271" s="149"/>
      <c r="I271" s="149"/>
      <c r="J271" s="149"/>
      <c r="K271" s="153"/>
      <c r="L271" s="149"/>
      <c r="M271" s="153"/>
      <c r="N271" s="149"/>
      <c r="O271" s="149"/>
      <c r="P271" s="149"/>
      <c r="Q271" s="149">
        <v>0</v>
      </c>
      <c r="R271" s="149">
        <v>0</v>
      </c>
      <c r="S271" s="149"/>
      <c r="T271" s="149"/>
      <c r="U271" s="149"/>
      <c r="V271" s="149">
        <v>3400</v>
      </c>
      <c r="W271" s="149">
        <v>0</v>
      </c>
      <c r="X271" s="189"/>
    </row>
    <row r="272" spans="1:24" s="126" customFormat="1" ht="21.75" customHeight="1">
      <c r="A272" s="185"/>
      <c r="B272" s="151"/>
      <c r="C272" s="149"/>
      <c r="D272" s="149"/>
      <c r="E272" s="149"/>
      <c r="F272" s="149"/>
      <c r="G272" s="149"/>
      <c r="H272" s="149"/>
      <c r="I272" s="149"/>
      <c r="J272" s="149"/>
      <c r="K272" s="153"/>
      <c r="L272" s="149"/>
      <c r="M272" s="153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65"/>
    </row>
    <row r="273" spans="1:24" s="126" customFormat="1" ht="21.75" customHeight="1">
      <c r="A273" s="147" t="s">
        <v>322</v>
      </c>
      <c r="B273" s="151"/>
      <c r="C273" s="149">
        <v>8150.03</v>
      </c>
      <c r="D273" s="149">
        <v>0</v>
      </c>
      <c r="E273" s="156"/>
      <c r="F273" s="156"/>
      <c r="G273" s="149">
        <v>0</v>
      </c>
      <c r="H273" s="156"/>
      <c r="I273" s="156"/>
      <c r="J273" s="156"/>
      <c r="K273" s="153"/>
      <c r="L273" s="156"/>
      <c r="M273" s="153"/>
      <c r="N273" s="156"/>
      <c r="O273" s="156"/>
      <c r="P273" s="156"/>
      <c r="Q273" s="149">
        <v>0</v>
      </c>
      <c r="R273" s="149">
        <v>0</v>
      </c>
      <c r="S273" s="152">
        <v>8150.03</v>
      </c>
      <c r="T273" s="152"/>
      <c r="U273" s="152"/>
      <c r="V273" s="152"/>
      <c r="W273" s="149">
        <v>0</v>
      </c>
      <c r="X273" s="191"/>
    </row>
    <row r="274" spans="1:24" s="126" customFormat="1" ht="21.75" customHeight="1">
      <c r="A274" s="150"/>
      <c r="B274" s="151"/>
      <c r="C274" s="149"/>
      <c r="D274" s="149"/>
      <c r="E274" s="156"/>
      <c r="F274" s="156"/>
      <c r="G274" s="149"/>
      <c r="H274" s="156"/>
      <c r="I274" s="156"/>
      <c r="J274" s="156"/>
      <c r="K274" s="153"/>
      <c r="L274" s="156"/>
      <c r="M274" s="153"/>
      <c r="N274" s="156"/>
      <c r="O274" s="156"/>
      <c r="P274" s="156"/>
      <c r="Q274" s="149"/>
      <c r="R274" s="149"/>
      <c r="S274" s="152"/>
      <c r="T274" s="152"/>
      <c r="U274" s="152"/>
      <c r="V274" s="152"/>
      <c r="W274" s="149"/>
      <c r="X274" s="173"/>
    </row>
    <row r="275" spans="1:24" s="126" customFormat="1" ht="21.75" customHeight="1">
      <c r="A275" s="147" t="s">
        <v>323</v>
      </c>
      <c r="B275" s="151">
        <f>B276</f>
        <v>0</v>
      </c>
      <c r="C275" s="152">
        <v>4485</v>
      </c>
      <c r="D275" s="152">
        <v>0</v>
      </c>
      <c r="E275" s="152">
        <v>0</v>
      </c>
      <c r="F275" s="152">
        <v>0</v>
      </c>
      <c r="G275" s="152">
        <v>0</v>
      </c>
      <c r="H275" s="152">
        <v>0</v>
      </c>
      <c r="I275" s="152">
        <v>0</v>
      </c>
      <c r="J275" s="156">
        <v>0</v>
      </c>
      <c r="K275" s="153">
        <v>0</v>
      </c>
      <c r="L275" s="156">
        <v>0</v>
      </c>
      <c r="M275" s="153">
        <v>0</v>
      </c>
      <c r="N275" s="156">
        <v>0</v>
      </c>
      <c r="O275" s="156">
        <v>0</v>
      </c>
      <c r="P275" s="156">
        <v>0</v>
      </c>
      <c r="Q275" s="152">
        <v>0</v>
      </c>
      <c r="R275" s="152">
        <v>0</v>
      </c>
      <c r="S275" s="152">
        <v>4485</v>
      </c>
      <c r="T275" s="152">
        <v>0</v>
      </c>
      <c r="U275" s="152">
        <v>0</v>
      </c>
      <c r="V275" s="152">
        <v>0</v>
      </c>
      <c r="W275" s="152">
        <v>0</v>
      </c>
      <c r="X275" s="191"/>
    </row>
    <row r="276" spans="1:24" s="126" customFormat="1" ht="21.75" customHeight="1">
      <c r="A276" s="150" t="s">
        <v>324</v>
      </c>
      <c r="B276" s="151"/>
      <c r="C276" s="149">
        <v>4485</v>
      </c>
      <c r="D276" s="149">
        <v>0</v>
      </c>
      <c r="E276" s="156"/>
      <c r="F276" s="156"/>
      <c r="G276" s="149">
        <v>0</v>
      </c>
      <c r="H276" s="156"/>
      <c r="I276" s="156"/>
      <c r="J276" s="156"/>
      <c r="K276" s="153"/>
      <c r="L276" s="156"/>
      <c r="M276" s="153"/>
      <c r="N276" s="156"/>
      <c r="O276" s="156"/>
      <c r="P276" s="156"/>
      <c r="Q276" s="149">
        <v>0</v>
      </c>
      <c r="R276" s="149">
        <v>0</v>
      </c>
      <c r="S276" s="152">
        <v>4485</v>
      </c>
      <c r="T276" s="152"/>
      <c r="U276" s="152"/>
      <c r="V276" s="152"/>
      <c r="W276" s="149">
        <v>0</v>
      </c>
      <c r="X276" s="173"/>
    </row>
    <row r="277" spans="1:24" s="126" customFormat="1" ht="21.75" customHeight="1">
      <c r="A277" s="192" t="s">
        <v>54</v>
      </c>
      <c r="B277" s="170">
        <f>B5+B68+B82+B96+B105+B118+B144+B169+B180+B197+B227+B235+B242+B248+B250+B256+B260+B263+B271+B273+B275</f>
        <v>12356</v>
      </c>
      <c r="C277" s="149">
        <v>326279.1599999999</v>
      </c>
      <c r="D277" s="149">
        <v>82376.86000000002</v>
      </c>
      <c r="E277" s="149">
        <v>29977.240000000005</v>
      </c>
      <c r="F277" s="149">
        <v>6793.1500000000015</v>
      </c>
      <c r="G277" s="149">
        <v>6893.759999999999</v>
      </c>
      <c r="H277" s="149">
        <v>1317.85</v>
      </c>
      <c r="I277" s="149">
        <v>5575.910000000001</v>
      </c>
      <c r="J277" s="149">
        <v>13616.179999999998</v>
      </c>
      <c r="K277" s="149">
        <v>8200</v>
      </c>
      <c r="L277" s="149">
        <v>0</v>
      </c>
      <c r="M277" s="149">
        <v>1600</v>
      </c>
      <c r="N277" s="149">
        <v>0</v>
      </c>
      <c r="O277" s="149">
        <v>6000</v>
      </c>
      <c r="P277" s="149">
        <v>9296.53</v>
      </c>
      <c r="Q277" s="149">
        <v>46107.329999999994</v>
      </c>
      <c r="R277" s="149">
        <v>4610.46</v>
      </c>
      <c r="S277" s="149">
        <v>12635.03</v>
      </c>
      <c r="T277" s="149">
        <v>45646.41</v>
      </c>
      <c r="U277" s="149">
        <v>22354.780000000002</v>
      </c>
      <c r="V277" s="149">
        <v>4008.29</v>
      </c>
      <c r="W277" s="149">
        <v>108540</v>
      </c>
      <c r="X277" s="164"/>
    </row>
    <row r="282" ht="14.25">
      <c r="R282" s="193"/>
    </row>
    <row r="284" ht="14.25">
      <c r="R284" s="193"/>
    </row>
  </sheetData>
  <sheetProtection/>
  <autoFilter ref="A4:X277"/>
  <mergeCells count="24">
    <mergeCell ref="A1:X1"/>
    <mergeCell ref="D2:P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printOptions horizontalCentered="1"/>
  <pageMargins left="0.3541666666666667" right="0.275" top="0.6298611111111111" bottom="0.4722222222222222" header="0.5118055555555555" footer="0.2361111111111111"/>
  <pageSetup firstPageNumber="6" useFirstPageNumber="1" fitToHeight="0" fitToWidth="1" horizontalDpi="600" verticalDpi="600" orientation="landscape" paperSize="9" scale="77"/>
  <headerFooter>
    <oddFooter xml:space="preserve">&amp;C &amp;P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32"/>
  <sheetViews>
    <sheetView zoomScaleSheetLayoutView="100" workbookViewId="0" topLeftCell="A1">
      <selection activeCell="B19" sqref="B19"/>
    </sheetView>
  </sheetViews>
  <sheetFormatPr defaultColWidth="9.00390625" defaultRowHeight="14.25"/>
  <cols>
    <col min="1" max="1" width="54.25390625" style="95" customWidth="1"/>
    <col min="2" max="2" width="31.00390625" style="95" customWidth="1"/>
    <col min="3" max="250" width="9.00390625" style="95" customWidth="1"/>
    <col min="251" max="16384" width="9.00390625" style="96" customWidth="1"/>
  </cols>
  <sheetData>
    <row r="1" spans="1:2" s="94" customFormat="1" ht="27" customHeight="1">
      <c r="A1" s="97" t="s">
        <v>326</v>
      </c>
      <c r="B1" s="97"/>
    </row>
    <row r="2" s="94" customFormat="1" ht="12" customHeight="1"/>
    <row r="3" spans="1:2" s="94" customFormat="1" ht="24" customHeight="1">
      <c r="A3" s="98" t="s">
        <v>327</v>
      </c>
      <c r="B3" s="98" t="s">
        <v>328</v>
      </c>
    </row>
    <row r="4" spans="1:2" s="95" customFormat="1" ht="19.5" customHeight="1">
      <c r="A4" s="102" t="s">
        <v>329</v>
      </c>
      <c r="B4" s="100">
        <f>B5+B6+B32</f>
        <v>172499</v>
      </c>
    </row>
    <row r="5" spans="1:2" s="95" customFormat="1" ht="19.5" customHeight="1">
      <c r="A5" s="105" t="s">
        <v>330</v>
      </c>
      <c r="B5" s="106">
        <v>4140</v>
      </c>
    </row>
    <row r="6" spans="1:2" s="95" customFormat="1" ht="19.5" customHeight="1">
      <c r="A6" s="105" t="s">
        <v>331</v>
      </c>
      <c r="B6" s="104">
        <f>SUM(B7:B31)</f>
        <v>133412</v>
      </c>
    </row>
    <row r="7" spans="1:2" s="95" customFormat="1" ht="19.5" customHeight="1">
      <c r="A7" s="110" t="s">
        <v>332</v>
      </c>
      <c r="B7" s="104">
        <v>205</v>
      </c>
    </row>
    <row r="8" spans="1:2" s="95" customFormat="1" ht="19.5" customHeight="1">
      <c r="A8" s="110" t="s">
        <v>333</v>
      </c>
      <c r="B8" s="104">
        <v>33606</v>
      </c>
    </row>
    <row r="9" spans="1:2" s="95" customFormat="1" ht="19.5" customHeight="1">
      <c r="A9" s="110" t="s">
        <v>334</v>
      </c>
      <c r="B9" s="104">
        <v>11597</v>
      </c>
    </row>
    <row r="10" spans="1:2" s="95" customFormat="1" ht="19.5" customHeight="1">
      <c r="A10" s="110" t="s">
        <v>335</v>
      </c>
      <c r="B10" s="104">
        <v>1500</v>
      </c>
    </row>
    <row r="11" spans="1:2" s="95" customFormat="1" ht="19.5" customHeight="1">
      <c r="A11" s="110" t="s">
        <v>336</v>
      </c>
      <c r="B11" s="104"/>
    </row>
    <row r="12" spans="1:2" s="95" customFormat="1" ht="19.5" customHeight="1">
      <c r="A12" s="110" t="s">
        <v>337</v>
      </c>
      <c r="B12" s="104">
        <v>90</v>
      </c>
    </row>
    <row r="13" spans="1:2" s="95" customFormat="1" ht="19.5" customHeight="1">
      <c r="A13" s="112" t="s">
        <v>338</v>
      </c>
      <c r="B13" s="104"/>
    </row>
    <row r="14" spans="1:2" s="95" customFormat="1" ht="19.5" customHeight="1">
      <c r="A14" s="112" t="s">
        <v>339</v>
      </c>
      <c r="B14" s="104">
        <v>7393</v>
      </c>
    </row>
    <row r="15" spans="1:2" s="95" customFormat="1" ht="19.5" customHeight="1">
      <c r="A15" s="113" t="s">
        <v>340</v>
      </c>
      <c r="B15" s="104">
        <v>9019</v>
      </c>
    </row>
    <row r="16" spans="1:2" s="95" customFormat="1" ht="19.5" customHeight="1">
      <c r="A16" s="113" t="s">
        <v>341</v>
      </c>
      <c r="B16" s="104">
        <v>1082</v>
      </c>
    </row>
    <row r="17" spans="1:2" s="95" customFormat="1" ht="19.5" customHeight="1">
      <c r="A17" s="113" t="s">
        <v>342</v>
      </c>
      <c r="B17" s="104"/>
    </row>
    <row r="18" spans="1:2" s="95" customFormat="1" ht="19.5" customHeight="1">
      <c r="A18" s="113" t="s">
        <v>343</v>
      </c>
      <c r="B18" s="104">
        <v>3379</v>
      </c>
    </row>
    <row r="19" spans="1:2" s="95" customFormat="1" ht="19.5" customHeight="1">
      <c r="A19" s="110" t="s">
        <v>344</v>
      </c>
      <c r="B19" s="104">
        <v>778</v>
      </c>
    </row>
    <row r="20" spans="1:2" s="95" customFormat="1" ht="19.5" customHeight="1">
      <c r="A20" s="114" t="s">
        <v>345</v>
      </c>
      <c r="B20" s="104">
        <v>11281</v>
      </c>
    </row>
    <row r="21" spans="1:2" s="95" customFormat="1" ht="19.5" customHeight="1">
      <c r="A21" s="114" t="s">
        <v>346</v>
      </c>
      <c r="B21" s="104"/>
    </row>
    <row r="22" spans="1:2" s="95" customFormat="1" ht="19.5" customHeight="1">
      <c r="A22" s="115" t="s">
        <v>347</v>
      </c>
      <c r="B22" s="104">
        <v>378</v>
      </c>
    </row>
    <row r="23" spans="1:2" s="95" customFormat="1" ht="19.5" customHeight="1">
      <c r="A23" s="116" t="s">
        <v>348</v>
      </c>
      <c r="B23" s="104">
        <v>12000</v>
      </c>
    </row>
    <row r="24" spans="1:2" s="95" customFormat="1" ht="19.5" customHeight="1">
      <c r="A24" s="114" t="s">
        <v>349</v>
      </c>
      <c r="B24" s="104">
        <v>22488</v>
      </c>
    </row>
    <row r="25" spans="1:2" s="95" customFormat="1" ht="19.5" customHeight="1">
      <c r="A25" s="114" t="s">
        <v>350</v>
      </c>
      <c r="B25" s="104">
        <v>129</v>
      </c>
    </row>
    <row r="26" spans="1:2" s="95" customFormat="1" ht="19.5" customHeight="1">
      <c r="A26" s="114" t="s">
        <v>351</v>
      </c>
      <c r="B26" s="104">
        <v>10506</v>
      </c>
    </row>
    <row r="27" spans="1:2" s="95" customFormat="1" ht="19.5" customHeight="1">
      <c r="A27" s="114" t="s">
        <v>352</v>
      </c>
      <c r="B27" s="104">
        <v>1719</v>
      </c>
    </row>
    <row r="28" spans="1:2" s="95" customFormat="1" ht="19.5" customHeight="1">
      <c r="A28" s="114" t="s">
        <v>353</v>
      </c>
      <c r="B28" s="104">
        <v>1500</v>
      </c>
    </row>
    <row r="29" spans="1:2" s="95" customFormat="1" ht="19.5" customHeight="1">
      <c r="A29" s="114" t="s">
        <v>354</v>
      </c>
      <c r="B29" s="104"/>
    </row>
    <row r="30" spans="1:2" s="95" customFormat="1" ht="19.5" customHeight="1">
      <c r="A30" s="114" t="s">
        <v>355</v>
      </c>
      <c r="B30" s="104">
        <v>700</v>
      </c>
    </row>
    <row r="31" spans="1:2" s="95" customFormat="1" ht="19.5" customHeight="1">
      <c r="A31" s="114" t="s">
        <v>356</v>
      </c>
      <c r="B31" s="104">
        <v>4062</v>
      </c>
    </row>
    <row r="32" spans="1:2" s="95" customFormat="1" ht="19.5" customHeight="1">
      <c r="A32" s="105" t="s">
        <v>357</v>
      </c>
      <c r="B32" s="104">
        <v>34947</v>
      </c>
    </row>
  </sheetData>
  <sheetProtection/>
  <mergeCells count="1">
    <mergeCell ref="A1:B1"/>
  </mergeCells>
  <conditionalFormatting sqref="A7:A31">
    <cfRule type="cellIs" priority="3" dxfId="0" operator="equal" stopIfTrue="1">
      <formula>0</formula>
    </cfRule>
  </conditionalFormatting>
  <conditionalFormatting sqref="B6:B24">
    <cfRule type="cellIs" priority="4" dxfId="0" operator="equal" stopIfTrue="1">
      <formula>0</formula>
    </cfRule>
  </conditionalFormatting>
  <conditionalFormatting sqref="B25:B32">
    <cfRule type="cellIs" priority="1" dxfId="0" operator="equal" stopIfTrue="1">
      <formula>0</formula>
    </cfRule>
  </conditionalFormatting>
  <printOptions horizontalCentered="1"/>
  <pageMargins left="0.7513888888888889" right="0.7513888888888889" top="0.8263888888888888" bottom="0.39305555555555555" header="0.5" footer="0.19652777777777777"/>
  <pageSetup firstPageNumber="17" useFirstPageNumber="1" horizontalDpi="600" verticalDpi="600" orientation="landscape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44"/>
  <sheetViews>
    <sheetView zoomScaleSheetLayoutView="100" workbookViewId="0" topLeftCell="A1">
      <selection activeCell="C22" sqref="C22"/>
    </sheetView>
  </sheetViews>
  <sheetFormatPr defaultColWidth="9.00390625" defaultRowHeight="14.25"/>
  <cols>
    <col min="1" max="1" width="46.625" style="95" customWidth="1"/>
    <col min="2" max="2" width="12.50390625" style="95" customWidth="1"/>
    <col min="3" max="3" width="46.625" style="95" customWidth="1"/>
    <col min="4" max="4" width="12.50390625" style="95" customWidth="1"/>
    <col min="5" max="252" width="9.00390625" style="95" customWidth="1"/>
    <col min="253" max="16384" width="9.00390625" style="96" customWidth="1"/>
  </cols>
  <sheetData>
    <row r="1" spans="1:4" s="94" customFormat="1" ht="27" customHeight="1">
      <c r="A1" s="97" t="s">
        <v>358</v>
      </c>
      <c r="B1" s="97"/>
      <c r="C1" s="97"/>
      <c r="D1" s="97"/>
    </row>
    <row r="2" s="94" customFormat="1" ht="12" customHeight="1"/>
    <row r="3" spans="1:4" s="94" customFormat="1" ht="24" customHeight="1">
      <c r="A3" s="98" t="s">
        <v>327</v>
      </c>
      <c r="B3" s="98" t="s">
        <v>328</v>
      </c>
      <c r="C3" s="98" t="s">
        <v>359</v>
      </c>
      <c r="D3" s="98" t="s">
        <v>328</v>
      </c>
    </row>
    <row r="4" spans="1:4" s="95" customFormat="1" ht="19.5" customHeight="1">
      <c r="A4" s="99" t="s">
        <v>360</v>
      </c>
      <c r="B4" s="100">
        <v>79134</v>
      </c>
      <c r="C4" s="101" t="s">
        <v>361</v>
      </c>
      <c r="D4" s="100">
        <v>326279</v>
      </c>
    </row>
    <row r="5" spans="1:4" s="95" customFormat="1" ht="19.5" customHeight="1">
      <c r="A5" s="102" t="s">
        <v>362</v>
      </c>
      <c r="B5" s="100">
        <f>B6+B7+B33</f>
        <v>172499</v>
      </c>
      <c r="C5" s="103" t="s">
        <v>363</v>
      </c>
      <c r="D5" s="104">
        <v>31744</v>
      </c>
    </row>
    <row r="6" spans="1:4" s="95" customFormat="1" ht="19.5" customHeight="1">
      <c r="A6" s="105" t="s">
        <v>330</v>
      </c>
      <c r="B6" s="106">
        <v>4140</v>
      </c>
      <c r="C6" s="107" t="s">
        <v>364</v>
      </c>
      <c r="D6" s="104">
        <v>10116</v>
      </c>
    </row>
    <row r="7" spans="1:4" s="95" customFormat="1" ht="19.5" customHeight="1">
      <c r="A7" s="105" t="s">
        <v>331</v>
      </c>
      <c r="B7" s="104">
        <f>SUM(B8:B32)</f>
        <v>133412</v>
      </c>
      <c r="C7" s="108" t="s">
        <v>365</v>
      </c>
      <c r="D7" s="109">
        <v>41716</v>
      </c>
    </row>
    <row r="8" spans="1:4" s="95" customFormat="1" ht="19.5" customHeight="1">
      <c r="A8" s="110" t="s">
        <v>332</v>
      </c>
      <c r="B8" s="104">
        <v>205</v>
      </c>
      <c r="C8" s="108" t="s">
        <v>366</v>
      </c>
      <c r="D8" s="109">
        <v>1449</v>
      </c>
    </row>
    <row r="9" spans="1:4" s="95" customFormat="1" ht="19.5" customHeight="1">
      <c r="A9" s="110" t="s">
        <v>333</v>
      </c>
      <c r="B9" s="104">
        <v>33606</v>
      </c>
      <c r="C9" s="108" t="s">
        <v>367</v>
      </c>
      <c r="D9" s="109">
        <v>2160</v>
      </c>
    </row>
    <row r="10" spans="1:4" s="95" customFormat="1" ht="19.5" customHeight="1">
      <c r="A10" s="110" t="s">
        <v>334</v>
      </c>
      <c r="B10" s="104">
        <v>11597</v>
      </c>
      <c r="C10" s="103" t="s">
        <v>368</v>
      </c>
      <c r="D10" s="109">
        <v>52761</v>
      </c>
    </row>
    <row r="11" spans="1:4" s="95" customFormat="1" ht="19.5" customHeight="1">
      <c r="A11" s="110" t="s">
        <v>335</v>
      </c>
      <c r="B11" s="104">
        <v>1500</v>
      </c>
      <c r="C11" s="111" t="s">
        <v>369</v>
      </c>
      <c r="D11" s="109">
        <v>40258</v>
      </c>
    </row>
    <row r="12" spans="1:4" s="95" customFormat="1" ht="19.5" customHeight="1">
      <c r="A12" s="110" t="s">
        <v>336</v>
      </c>
      <c r="B12" s="104"/>
      <c r="C12" s="111" t="s">
        <v>370</v>
      </c>
      <c r="D12" s="109">
        <v>6118</v>
      </c>
    </row>
    <row r="13" spans="1:4" s="95" customFormat="1" ht="19.5" customHeight="1">
      <c r="A13" s="110" t="s">
        <v>337</v>
      </c>
      <c r="B13" s="104">
        <v>90</v>
      </c>
      <c r="C13" s="103" t="s">
        <v>371</v>
      </c>
      <c r="D13" s="109">
        <v>44589</v>
      </c>
    </row>
    <row r="14" spans="1:4" s="95" customFormat="1" ht="19.5" customHeight="1">
      <c r="A14" s="112" t="s">
        <v>338</v>
      </c>
      <c r="B14" s="104"/>
      <c r="C14" s="103" t="s">
        <v>372</v>
      </c>
      <c r="D14" s="109">
        <v>56748</v>
      </c>
    </row>
    <row r="15" spans="1:4" s="95" customFormat="1" ht="19.5" customHeight="1">
      <c r="A15" s="112" t="s">
        <v>339</v>
      </c>
      <c r="B15" s="104">
        <v>7393</v>
      </c>
      <c r="C15" s="103" t="s">
        <v>373</v>
      </c>
      <c r="D15" s="109">
        <v>8607</v>
      </c>
    </row>
    <row r="16" spans="1:4" s="95" customFormat="1" ht="19.5" customHeight="1">
      <c r="A16" s="113" t="s">
        <v>340</v>
      </c>
      <c r="B16" s="104">
        <v>9019</v>
      </c>
      <c r="C16" s="103" t="s">
        <v>374</v>
      </c>
      <c r="D16" s="109">
        <v>222</v>
      </c>
    </row>
    <row r="17" spans="1:4" s="95" customFormat="1" ht="19.5" customHeight="1">
      <c r="A17" s="113" t="s">
        <v>341</v>
      </c>
      <c r="B17" s="104">
        <v>1082</v>
      </c>
      <c r="C17" s="103" t="s">
        <v>375</v>
      </c>
      <c r="D17" s="109">
        <v>321</v>
      </c>
    </row>
    <row r="18" spans="1:4" s="95" customFormat="1" ht="19.5" customHeight="1">
      <c r="A18" s="113" t="s">
        <v>342</v>
      </c>
      <c r="B18" s="104"/>
      <c r="C18" s="103" t="s">
        <v>376</v>
      </c>
      <c r="D18" s="109">
        <v>46</v>
      </c>
    </row>
    <row r="19" spans="1:4" s="95" customFormat="1" ht="19.5" customHeight="1">
      <c r="A19" s="113" t="s">
        <v>343</v>
      </c>
      <c r="B19" s="104">
        <v>3379</v>
      </c>
      <c r="C19" s="103" t="s">
        <v>377</v>
      </c>
      <c r="D19" s="109">
        <v>1925</v>
      </c>
    </row>
    <row r="20" spans="1:4" s="95" customFormat="1" ht="19.5" customHeight="1">
      <c r="A20" s="110" t="s">
        <v>344</v>
      </c>
      <c r="B20" s="104">
        <v>778</v>
      </c>
      <c r="C20" s="103" t="s">
        <v>378</v>
      </c>
      <c r="D20" s="109">
        <v>9800</v>
      </c>
    </row>
    <row r="21" spans="1:4" s="95" customFormat="1" ht="19.5" customHeight="1">
      <c r="A21" s="114" t="s">
        <v>345</v>
      </c>
      <c r="B21" s="104">
        <v>11281</v>
      </c>
      <c r="C21" s="111" t="s">
        <v>379</v>
      </c>
      <c r="D21" s="109">
        <v>31</v>
      </c>
    </row>
    <row r="22" spans="1:4" s="95" customFormat="1" ht="19.5" customHeight="1">
      <c r="A22" s="114" t="s">
        <v>346</v>
      </c>
      <c r="B22" s="104"/>
      <c r="C22" s="111" t="s">
        <v>380</v>
      </c>
      <c r="D22" s="109">
        <v>1633</v>
      </c>
    </row>
    <row r="23" spans="1:4" s="95" customFormat="1" ht="19.5" customHeight="1">
      <c r="A23" s="115" t="s">
        <v>347</v>
      </c>
      <c r="B23" s="104">
        <v>378</v>
      </c>
      <c r="C23" s="111" t="s">
        <v>381</v>
      </c>
      <c r="D23" s="109">
        <v>3400</v>
      </c>
    </row>
    <row r="24" spans="1:4" s="95" customFormat="1" ht="19.5" customHeight="1">
      <c r="A24" s="116" t="s">
        <v>348</v>
      </c>
      <c r="B24" s="104">
        <v>12000</v>
      </c>
      <c r="C24" s="111" t="s">
        <v>382</v>
      </c>
      <c r="D24" s="109">
        <v>8150</v>
      </c>
    </row>
    <row r="25" spans="1:4" s="95" customFormat="1" ht="19.5" customHeight="1">
      <c r="A25" s="114" t="s">
        <v>349</v>
      </c>
      <c r="B25" s="104">
        <v>22488</v>
      </c>
      <c r="C25" s="111" t="s">
        <v>383</v>
      </c>
      <c r="D25" s="109">
        <v>4485</v>
      </c>
    </row>
    <row r="26" spans="1:4" s="95" customFormat="1" ht="19.5" customHeight="1">
      <c r="A26" s="114" t="s">
        <v>350</v>
      </c>
      <c r="B26" s="104">
        <v>129</v>
      </c>
      <c r="C26" s="111"/>
      <c r="D26" s="109"/>
    </row>
    <row r="27" spans="1:4" s="95" customFormat="1" ht="19.5" customHeight="1">
      <c r="A27" s="114" t="s">
        <v>351</v>
      </c>
      <c r="B27" s="104">
        <v>10506</v>
      </c>
      <c r="C27" s="111"/>
      <c r="D27" s="109"/>
    </row>
    <row r="28" spans="1:4" s="95" customFormat="1" ht="19.5" customHeight="1">
      <c r="A28" s="114" t="s">
        <v>352</v>
      </c>
      <c r="B28" s="104">
        <v>1719</v>
      </c>
      <c r="C28" s="111"/>
      <c r="D28" s="109"/>
    </row>
    <row r="29" spans="1:4" s="95" customFormat="1" ht="19.5" customHeight="1">
      <c r="A29" s="114" t="s">
        <v>353</v>
      </c>
      <c r="B29" s="104">
        <v>1500</v>
      </c>
      <c r="C29" s="111"/>
      <c r="D29" s="109"/>
    </row>
    <row r="30" spans="1:4" s="95" customFormat="1" ht="19.5" customHeight="1">
      <c r="A30" s="114" t="s">
        <v>354</v>
      </c>
      <c r="B30" s="104"/>
      <c r="C30" s="111"/>
      <c r="D30" s="109"/>
    </row>
    <row r="31" spans="1:4" s="95" customFormat="1" ht="19.5" customHeight="1">
      <c r="A31" s="114" t="s">
        <v>355</v>
      </c>
      <c r="B31" s="104">
        <v>700</v>
      </c>
      <c r="C31" s="117"/>
      <c r="D31" s="118"/>
    </row>
    <row r="32" spans="1:4" s="95" customFormat="1" ht="19.5" customHeight="1">
      <c r="A32" s="114" t="s">
        <v>356</v>
      </c>
      <c r="B32" s="104">
        <v>4062</v>
      </c>
      <c r="C32" s="111"/>
      <c r="D32" s="104"/>
    </row>
    <row r="33" spans="1:4" s="95" customFormat="1" ht="19.5" customHeight="1">
      <c r="A33" s="105" t="s">
        <v>357</v>
      </c>
      <c r="B33" s="104">
        <v>34947</v>
      </c>
      <c r="C33" s="111"/>
      <c r="D33" s="104"/>
    </row>
    <row r="34" spans="1:4" ht="19.5" customHeight="1">
      <c r="A34" s="119"/>
      <c r="B34" s="119"/>
      <c r="C34" s="117"/>
      <c r="D34" s="100"/>
    </row>
    <row r="35" spans="1:4" ht="19.5" customHeight="1">
      <c r="A35" s="99" t="s">
        <v>384</v>
      </c>
      <c r="B35" s="100">
        <f>B36+B37</f>
        <v>0</v>
      </c>
      <c r="C35" s="120" t="s">
        <v>385</v>
      </c>
      <c r="D35" s="100">
        <f>D36+D37</f>
        <v>3885</v>
      </c>
    </row>
    <row r="36" spans="1:4" ht="19.5" customHeight="1">
      <c r="A36" s="103" t="s">
        <v>386</v>
      </c>
      <c r="B36" s="104"/>
      <c r="C36" s="121" t="s">
        <v>387</v>
      </c>
      <c r="D36" s="106">
        <v>251</v>
      </c>
    </row>
    <row r="37" spans="1:4" ht="19.5" customHeight="1">
      <c r="A37" s="103" t="s">
        <v>388</v>
      </c>
      <c r="B37" s="104"/>
      <c r="C37" s="121" t="s">
        <v>389</v>
      </c>
      <c r="D37" s="106">
        <v>3634</v>
      </c>
    </row>
    <row r="38" spans="1:4" ht="19.5" customHeight="1">
      <c r="A38" s="119"/>
      <c r="B38" s="119"/>
      <c r="C38" s="119"/>
      <c r="D38" s="119"/>
    </row>
    <row r="39" spans="1:4" ht="19.5" customHeight="1">
      <c r="A39" s="99" t="s">
        <v>390</v>
      </c>
      <c r="B39" s="100">
        <f>B40+B41</f>
        <v>78523</v>
      </c>
      <c r="C39" s="120" t="s">
        <v>391</v>
      </c>
      <c r="D39" s="100"/>
    </row>
    <row r="40" spans="1:4" ht="19.5" customHeight="1">
      <c r="A40" s="103" t="s">
        <v>392</v>
      </c>
      <c r="B40" s="104">
        <v>47000</v>
      </c>
      <c r="C40" s="119"/>
      <c r="D40" s="119"/>
    </row>
    <row r="41" spans="1:4" ht="19.5" customHeight="1">
      <c r="A41" s="103" t="s">
        <v>393</v>
      </c>
      <c r="B41" s="104">
        <v>31523</v>
      </c>
      <c r="C41" s="122"/>
      <c r="D41" s="104"/>
    </row>
    <row r="42" spans="1:4" ht="19.5" customHeight="1">
      <c r="A42" s="119"/>
      <c r="B42" s="119"/>
      <c r="C42" s="119"/>
      <c r="D42" s="119"/>
    </row>
    <row r="43" spans="1:4" ht="19.5" customHeight="1">
      <c r="A43" s="99" t="s">
        <v>394</v>
      </c>
      <c r="B43" s="100">
        <v>429</v>
      </c>
      <c r="C43" s="99" t="s">
        <v>395</v>
      </c>
      <c r="D43" s="100">
        <f>D44-D4-D35-D39</f>
        <v>421</v>
      </c>
    </row>
    <row r="44" spans="1:4" ht="19.5" customHeight="1">
      <c r="A44" s="123" t="s">
        <v>396</v>
      </c>
      <c r="B44" s="100">
        <f>B4+B5+B35+B39+B43</f>
        <v>330585</v>
      </c>
      <c r="C44" s="124" t="s">
        <v>397</v>
      </c>
      <c r="D44" s="100">
        <f>B44</f>
        <v>330585</v>
      </c>
    </row>
  </sheetData>
  <sheetProtection/>
  <mergeCells count="1">
    <mergeCell ref="A1:D1"/>
  </mergeCells>
  <conditionalFormatting sqref="A8:A32">
    <cfRule type="cellIs" priority="2" dxfId="0" operator="equal" stopIfTrue="1">
      <formula>0</formula>
    </cfRule>
  </conditionalFormatting>
  <conditionalFormatting sqref="B7:B25">
    <cfRule type="cellIs" priority="3" dxfId="0" operator="equal" stopIfTrue="1">
      <formula>0</formula>
    </cfRule>
  </conditionalFormatting>
  <conditionalFormatting sqref="B26:B33">
    <cfRule type="cellIs" priority="1" dxfId="0" operator="equal" stopIfTrue="1">
      <formula>0</formula>
    </cfRule>
  </conditionalFormatting>
  <printOptions horizontalCentered="1"/>
  <pageMargins left="0.7513888888888889" right="0.7513888888888889" top="0.8263888888888888" bottom="0.39305555555555555" header="0.5" footer="0.19652777777777777"/>
  <pageSetup firstPageNumber="17" useFirstPageNumber="1" horizontalDpi="600" verticalDpi="600" orientation="landscape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D26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48.75390625" style="75" customWidth="1"/>
    <col min="2" max="2" width="12.375" style="75" customWidth="1"/>
    <col min="3" max="3" width="48.75390625" style="75" customWidth="1"/>
    <col min="4" max="4" width="12.375" style="75" customWidth="1"/>
    <col min="5" max="16384" width="9.00390625" style="75" customWidth="1"/>
  </cols>
  <sheetData>
    <row r="1" spans="1:4" ht="27.75" customHeight="1">
      <c r="A1" s="76" t="s">
        <v>398</v>
      </c>
      <c r="B1" s="76"/>
      <c r="C1" s="76"/>
      <c r="D1" s="76"/>
    </row>
    <row r="2" spans="1:4" ht="18" customHeight="1">
      <c r="A2" s="77"/>
      <c r="D2" s="78" t="s">
        <v>399</v>
      </c>
    </row>
    <row r="3" spans="1:4" ht="18" customHeight="1">
      <c r="A3" s="79" t="s">
        <v>400</v>
      </c>
      <c r="B3" s="79" t="s">
        <v>328</v>
      </c>
      <c r="C3" s="79" t="s">
        <v>400</v>
      </c>
      <c r="D3" s="79" t="s">
        <v>328</v>
      </c>
    </row>
    <row r="4" spans="1:4" ht="18" customHeight="1">
      <c r="A4" s="80" t="s">
        <v>401</v>
      </c>
      <c r="B4" s="81">
        <f>B5+B6+B12+B13</f>
        <v>80300</v>
      </c>
      <c r="C4" s="80" t="s">
        <v>402</v>
      </c>
      <c r="D4" s="81">
        <f>D5+D6+D7+D17+D18+D19</f>
        <v>34390</v>
      </c>
    </row>
    <row r="5" spans="1:4" ht="18" customHeight="1">
      <c r="A5" s="82" t="s">
        <v>403</v>
      </c>
      <c r="B5" s="83"/>
      <c r="C5" s="84" t="s">
        <v>404</v>
      </c>
      <c r="D5" s="85"/>
    </row>
    <row r="6" spans="1:4" ht="18" customHeight="1">
      <c r="A6" s="82" t="s">
        <v>405</v>
      </c>
      <c r="B6" s="83">
        <f>B7+B8+B9+B10+B11</f>
        <v>78750</v>
      </c>
      <c r="C6" s="84" t="s">
        <v>406</v>
      </c>
      <c r="D6" s="85">
        <v>550</v>
      </c>
    </row>
    <row r="7" spans="1:4" ht="18" customHeight="1">
      <c r="A7" s="82" t="s">
        <v>407</v>
      </c>
      <c r="B7" s="83"/>
      <c r="C7" s="84" t="s">
        <v>408</v>
      </c>
      <c r="D7" s="85">
        <f>D8+D13+D14+D15+D16</f>
        <v>31550</v>
      </c>
    </row>
    <row r="8" spans="1:4" ht="22.5" customHeight="1">
      <c r="A8" s="82" t="s">
        <v>409</v>
      </c>
      <c r="B8" s="83"/>
      <c r="C8" s="84" t="s">
        <v>410</v>
      </c>
      <c r="D8" s="85">
        <f>D9+D10+D11+D12</f>
        <v>30000</v>
      </c>
    </row>
    <row r="9" spans="1:4" ht="18.75" customHeight="1">
      <c r="A9" s="82" t="s">
        <v>411</v>
      </c>
      <c r="B9" s="83"/>
      <c r="C9" s="86" t="s">
        <v>412</v>
      </c>
      <c r="D9" s="83">
        <v>13000</v>
      </c>
    </row>
    <row r="10" spans="1:4" ht="18" customHeight="1">
      <c r="A10" s="82" t="s">
        <v>413</v>
      </c>
      <c r="B10" s="83"/>
      <c r="C10" s="84" t="s">
        <v>414</v>
      </c>
      <c r="D10" s="83">
        <v>15000</v>
      </c>
    </row>
    <row r="11" spans="1:4" ht="18" customHeight="1">
      <c r="A11" s="82" t="s">
        <v>415</v>
      </c>
      <c r="B11" s="83">
        <v>78750</v>
      </c>
      <c r="C11" s="84" t="s">
        <v>416</v>
      </c>
      <c r="D11" s="83"/>
    </row>
    <row r="12" spans="1:4" ht="18" customHeight="1">
      <c r="A12" s="82" t="s">
        <v>417</v>
      </c>
      <c r="B12" s="83">
        <v>1500</v>
      </c>
      <c r="C12" s="84" t="s">
        <v>418</v>
      </c>
      <c r="D12" s="83">
        <v>2000</v>
      </c>
    </row>
    <row r="13" spans="1:4" ht="18" customHeight="1">
      <c r="A13" s="82" t="s">
        <v>419</v>
      </c>
      <c r="B13" s="83">
        <v>50</v>
      </c>
      <c r="C13" s="84" t="s">
        <v>420</v>
      </c>
      <c r="D13" s="85"/>
    </row>
    <row r="14" spans="1:4" ht="18" customHeight="1">
      <c r="A14" s="84" t="s">
        <v>421</v>
      </c>
      <c r="B14" s="87"/>
      <c r="C14" s="84" t="s">
        <v>422</v>
      </c>
      <c r="D14" s="85">
        <v>1500</v>
      </c>
    </row>
    <row r="15" spans="1:4" ht="18" customHeight="1">
      <c r="A15" s="82"/>
      <c r="B15" s="83"/>
      <c r="C15" s="84" t="s">
        <v>423</v>
      </c>
      <c r="D15" s="85">
        <v>50</v>
      </c>
    </row>
    <row r="16" spans="1:4" ht="18" customHeight="1">
      <c r="A16" s="82"/>
      <c r="B16" s="83"/>
      <c r="C16" s="84" t="s">
        <v>424</v>
      </c>
      <c r="D16" s="85"/>
    </row>
    <row r="17" spans="1:4" ht="18" customHeight="1">
      <c r="A17" s="87"/>
      <c r="B17" s="87"/>
      <c r="C17" s="84" t="s">
        <v>425</v>
      </c>
      <c r="D17" s="85">
        <v>20</v>
      </c>
    </row>
    <row r="18" spans="1:4" ht="18" customHeight="1">
      <c r="A18" s="82"/>
      <c r="B18" s="83"/>
      <c r="C18" s="82" t="s">
        <v>426</v>
      </c>
      <c r="D18" s="85">
        <v>530</v>
      </c>
    </row>
    <row r="19" spans="1:4" ht="18" customHeight="1">
      <c r="A19" s="82"/>
      <c r="B19" s="83"/>
      <c r="C19" s="82" t="s">
        <v>427</v>
      </c>
      <c r="D19" s="85">
        <f>D20</f>
        <v>1740</v>
      </c>
    </row>
    <row r="20" spans="1:4" ht="18" customHeight="1">
      <c r="A20" s="82"/>
      <c r="B20" s="83"/>
      <c r="C20" s="82" t="s">
        <v>428</v>
      </c>
      <c r="D20" s="85">
        <v>1740</v>
      </c>
    </row>
    <row r="21" spans="1:4" ht="18" customHeight="1">
      <c r="A21" s="88" t="s">
        <v>429</v>
      </c>
      <c r="B21" s="89"/>
      <c r="C21" s="88" t="s">
        <v>430</v>
      </c>
      <c r="D21" s="83"/>
    </row>
    <row r="22" spans="1:4" ht="18" customHeight="1">
      <c r="A22" s="90" t="s">
        <v>431</v>
      </c>
      <c r="B22" s="83"/>
      <c r="C22" s="84" t="s">
        <v>432</v>
      </c>
      <c r="D22" s="83"/>
    </row>
    <row r="23" spans="1:4" ht="18" customHeight="1">
      <c r="A23" s="88" t="s">
        <v>433</v>
      </c>
      <c r="B23" s="89">
        <v>1100</v>
      </c>
      <c r="C23" s="88" t="s">
        <v>434</v>
      </c>
      <c r="D23" s="89">
        <v>16</v>
      </c>
    </row>
    <row r="24" spans="1:4" ht="18" customHeight="1">
      <c r="A24" s="88" t="s">
        <v>435</v>
      </c>
      <c r="B24" s="89">
        <v>131</v>
      </c>
      <c r="C24" s="88" t="s">
        <v>436</v>
      </c>
      <c r="D24" s="89">
        <f>D26-D4-D21-D23-D25</f>
        <v>125</v>
      </c>
    </row>
    <row r="25" spans="1:4" ht="18" customHeight="1">
      <c r="A25" s="88" t="s">
        <v>437</v>
      </c>
      <c r="B25" s="83"/>
      <c r="C25" s="91" t="s">
        <v>438</v>
      </c>
      <c r="D25" s="89">
        <v>47000</v>
      </c>
    </row>
    <row r="26" spans="1:4" ht="18" customHeight="1">
      <c r="A26" s="92" t="s">
        <v>396</v>
      </c>
      <c r="B26" s="93">
        <f>B4+B21+B23+B24+B25</f>
        <v>81531</v>
      </c>
      <c r="C26" s="92" t="s">
        <v>397</v>
      </c>
      <c r="D26" s="93">
        <f>B26</f>
        <v>81531</v>
      </c>
    </row>
    <row r="27" ht="19.5" customHeight="1"/>
    <row r="34" ht="14.25"/>
    <row r="35" ht="14.25"/>
    <row r="36" ht="14.25"/>
  </sheetData>
  <sheetProtection/>
  <mergeCells count="1">
    <mergeCell ref="A1:D1"/>
  </mergeCells>
  <printOptions horizontalCentered="1"/>
  <pageMargins left="0.7513888888888889" right="0.7083333333333334" top="0.7479166666666667" bottom="0.5118055555555555" header="0.5" footer="0.3145833333333333"/>
  <pageSetup firstPageNumber="19" useFirstPageNumber="1" fitToHeight="1" fitToWidth="1" horizontalDpi="600" verticalDpi="600" orientation="landscape" paperSize="9" scale="97"/>
  <headerFooter>
    <oddFooter>&amp;C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17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1" width="43.50390625" style="60" customWidth="1"/>
    <col min="2" max="2" width="13.00390625" style="60" customWidth="1"/>
    <col min="3" max="3" width="43.50390625" style="60" customWidth="1"/>
    <col min="4" max="4" width="13.00390625" style="60" customWidth="1"/>
    <col min="5" max="254" width="9.00390625" style="60" customWidth="1"/>
  </cols>
  <sheetData>
    <row r="1" spans="1:4" s="60" customFormat="1" ht="35.25" customHeight="1">
      <c r="A1" s="61" t="s">
        <v>439</v>
      </c>
      <c r="B1" s="61"/>
      <c r="C1" s="61"/>
      <c r="D1" s="61"/>
    </row>
    <row r="2" spans="1:4" s="60" customFormat="1" ht="22.5">
      <c r="A2" s="62"/>
      <c r="B2" s="62"/>
      <c r="C2" s="62"/>
      <c r="D2" s="63" t="s">
        <v>399</v>
      </c>
    </row>
    <row r="3" spans="1:4" s="60" customFormat="1" ht="19.5" customHeight="1">
      <c r="A3" s="64" t="s">
        <v>440</v>
      </c>
      <c r="B3" s="64" t="s">
        <v>328</v>
      </c>
      <c r="C3" s="64" t="s">
        <v>441</v>
      </c>
      <c r="D3" s="64" t="s">
        <v>328</v>
      </c>
    </row>
    <row r="4" spans="1:4" s="60" customFormat="1" ht="19.5" customHeight="1">
      <c r="A4" s="65" t="s">
        <v>442</v>
      </c>
      <c r="B4" s="66">
        <f>B5</f>
        <v>68023</v>
      </c>
      <c r="C4" s="67" t="s">
        <v>443</v>
      </c>
      <c r="D4" s="66"/>
    </row>
    <row r="5" spans="1:4" s="60" customFormat="1" ht="19.5" customHeight="1">
      <c r="A5" s="68" t="s">
        <v>444</v>
      </c>
      <c r="B5" s="66">
        <f>B6+B7+B9+B10+B11</f>
        <v>68023</v>
      </c>
      <c r="C5" s="69" t="s">
        <v>445</v>
      </c>
      <c r="D5" s="66"/>
    </row>
    <row r="6" spans="1:4" s="60" customFormat="1" ht="19.5" customHeight="1">
      <c r="A6" s="68" t="s">
        <v>446</v>
      </c>
      <c r="B6" s="66"/>
      <c r="C6" s="67" t="s">
        <v>447</v>
      </c>
      <c r="D6" s="66">
        <v>36500</v>
      </c>
    </row>
    <row r="7" spans="1:4" s="60" customFormat="1" ht="19.5" customHeight="1">
      <c r="A7" s="68" t="s">
        <v>448</v>
      </c>
      <c r="B7" s="66">
        <v>500</v>
      </c>
      <c r="C7" s="69" t="s">
        <v>449</v>
      </c>
      <c r="D7" s="66"/>
    </row>
    <row r="8" spans="1:4" s="60" customFormat="1" ht="19.5" customHeight="1">
      <c r="A8" s="68" t="s">
        <v>450</v>
      </c>
      <c r="B8" s="66"/>
      <c r="C8" s="69" t="s">
        <v>451</v>
      </c>
      <c r="D8" s="66"/>
    </row>
    <row r="9" spans="1:4" s="60" customFormat="1" ht="19.5" customHeight="1">
      <c r="A9" s="68" t="s">
        <v>452</v>
      </c>
      <c r="B9" s="66"/>
      <c r="C9" s="69" t="s">
        <v>453</v>
      </c>
      <c r="D9" s="66"/>
    </row>
    <row r="10" spans="1:4" s="60" customFormat="1" ht="19.5" customHeight="1">
      <c r="A10" s="68" t="s">
        <v>454</v>
      </c>
      <c r="B10" s="66"/>
      <c r="C10" s="69" t="s">
        <v>455</v>
      </c>
      <c r="D10" s="66"/>
    </row>
    <row r="11" spans="1:4" s="60" customFormat="1" ht="19.5" customHeight="1">
      <c r="A11" s="68" t="s">
        <v>456</v>
      </c>
      <c r="B11" s="66">
        <v>67523</v>
      </c>
      <c r="C11" s="69" t="s">
        <v>457</v>
      </c>
      <c r="D11" s="66">
        <v>36500</v>
      </c>
    </row>
    <row r="12" spans="1:4" s="60" customFormat="1" ht="19.5" customHeight="1">
      <c r="A12" s="70"/>
      <c r="B12" s="66"/>
      <c r="C12" s="67"/>
      <c r="D12" s="66"/>
    </row>
    <row r="13" spans="1:4" s="60" customFormat="1" ht="19.5" customHeight="1">
      <c r="A13" s="65" t="s">
        <v>458</v>
      </c>
      <c r="B13" s="71"/>
      <c r="C13" s="67" t="s">
        <v>459</v>
      </c>
      <c r="D13" s="71">
        <f>D15</f>
        <v>31523</v>
      </c>
    </row>
    <row r="14" spans="1:4" s="60" customFormat="1" ht="19.5" customHeight="1">
      <c r="A14" s="72" t="s">
        <v>460</v>
      </c>
      <c r="B14" s="71"/>
      <c r="C14" s="73" t="s">
        <v>461</v>
      </c>
      <c r="D14" s="71"/>
    </row>
    <row r="15" spans="1:4" s="60" customFormat="1" ht="19.5" customHeight="1">
      <c r="A15" s="72"/>
      <c r="B15" s="71"/>
      <c r="C15" s="69" t="s">
        <v>462</v>
      </c>
      <c r="D15" s="71">
        <f>D17-D6</f>
        <v>31523</v>
      </c>
    </row>
    <row r="16" spans="1:4" s="60" customFormat="1" ht="19.5" customHeight="1">
      <c r="A16" s="72"/>
      <c r="B16" s="71"/>
      <c r="C16" s="69"/>
      <c r="D16" s="71"/>
    </row>
    <row r="17" spans="1:4" s="60" customFormat="1" ht="19.5" customHeight="1">
      <c r="A17" s="74" t="s">
        <v>396</v>
      </c>
      <c r="B17" s="71">
        <f>B4+B13</f>
        <v>68023</v>
      </c>
      <c r="C17" s="74" t="s">
        <v>397</v>
      </c>
      <c r="D17" s="71">
        <f>B17</f>
        <v>68023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firstPageNumber="20" useFirstPageNumber="1" horizontalDpi="600" verticalDpi="600" orientation="landscape" paperSize="9"/>
  <headerFooter>
    <oddFooter xml:space="preserve">&amp;C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120"/>
  <sheetViews>
    <sheetView zoomScaleSheetLayoutView="100" workbookViewId="0" topLeftCell="A1">
      <selection activeCell="B4" sqref="B4:I18"/>
    </sheetView>
  </sheetViews>
  <sheetFormatPr defaultColWidth="12.25390625" defaultRowHeight="15" customHeight="1"/>
  <cols>
    <col min="1" max="1" width="24.75390625" style="0" customWidth="1"/>
    <col min="2" max="2" width="15.50390625" style="0" customWidth="1"/>
    <col min="3" max="3" width="15.50390625" style="0" hidden="1" customWidth="1"/>
    <col min="4" max="4" width="15.50390625" style="0" customWidth="1"/>
    <col min="5" max="5" width="17.875" style="0" customWidth="1"/>
    <col min="6" max="6" width="15.50390625" style="0" customWidth="1"/>
    <col min="7" max="7" width="17.50390625" style="0" customWidth="1"/>
    <col min="8" max="8" width="15.50390625" style="0" hidden="1" customWidth="1"/>
    <col min="9" max="9" width="14.625" style="0" customWidth="1"/>
    <col min="10" max="10" width="11.375" style="0" hidden="1" customWidth="1"/>
  </cols>
  <sheetData>
    <row r="1" spans="1:10" ht="33.75" customHeight="1">
      <c r="A1" s="18" t="s">
        <v>463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6.5" customHeight="1">
      <c r="A2" s="19" t="s">
        <v>399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43.5" customHeight="1">
      <c r="A3" s="41" t="s">
        <v>464</v>
      </c>
      <c r="B3" s="42" t="s">
        <v>54</v>
      </c>
      <c r="C3" s="42" t="s">
        <v>465</v>
      </c>
      <c r="D3" s="42" t="s">
        <v>466</v>
      </c>
      <c r="E3" s="42" t="s">
        <v>467</v>
      </c>
      <c r="F3" s="42" t="s">
        <v>468</v>
      </c>
      <c r="G3" s="42" t="s">
        <v>469</v>
      </c>
      <c r="H3" s="42" t="s">
        <v>470</v>
      </c>
      <c r="I3" s="42" t="s">
        <v>471</v>
      </c>
      <c r="J3" s="55" t="s">
        <v>472</v>
      </c>
    </row>
    <row r="4" spans="1:17" ht="22.5" customHeight="1">
      <c r="A4" s="43" t="s">
        <v>473</v>
      </c>
      <c r="B4" s="44">
        <f aca="true" t="shared" si="0" ref="B4:B15">SUM(C4:J4)</f>
        <v>65876</v>
      </c>
      <c r="C4" s="45"/>
      <c r="D4" s="44">
        <v>8207</v>
      </c>
      <c r="E4" s="46">
        <v>24333</v>
      </c>
      <c r="F4" s="46">
        <v>7923</v>
      </c>
      <c r="G4" s="46">
        <v>25042</v>
      </c>
      <c r="H4" s="45"/>
      <c r="I4" s="56">
        <v>371</v>
      </c>
      <c r="J4" s="57"/>
      <c r="K4" s="54"/>
      <c r="L4" s="54"/>
      <c r="M4" s="54"/>
      <c r="N4" s="54"/>
      <c r="O4" s="54"/>
      <c r="P4" s="54"/>
      <c r="Q4" s="54"/>
    </row>
    <row r="5" spans="1:17" ht="22.5" customHeight="1">
      <c r="A5" s="47" t="s">
        <v>474</v>
      </c>
      <c r="B5" s="45">
        <f t="shared" si="0"/>
        <v>31127</v>
      </c>
      <c r="C5" s="45"/>
      <c r="D5" s="48">
        <v>1465</v>
      </c>
      <c r="E5" s="49">
        <v>13815</v>
      </c>
      <c r="F5" s="49">
        <v>7701</v>
      </c>
      <c r="G5" s="49">
        <v>7803</v>
      </c>
      <c r="H5" s="45"/>
      <c r="I5" s="58">
        <v>343</v>
      </c>
      <c r="J5" s="57"/>
      <c r="K5" s="54"/>
      <c r="L5" s="54"/>
      <c r="M5" s="54"/>
      <c r="N5" s="54"/>
      <c r="O5" s="54"/>
      <c r="P5" s="54"/>
      <c r="Q5" s="54"/>
    </row>
    <row r="6" spans="1:17" ht="22.5" customHeight="1">
      <c r="A6" s="47" t="s">
        <v>475</v>
      </c>
      <c r="B6" s="45">
        <f t="shared" si="0"/>
        <v>133</v>
      </c>
      <c r="C6" s="45"/>
      <c r="D6" s="48">
        <v>16</v>
      </c>
      <c r="E6" s="49">
        <v>11</v>
      </c>
      <c r="F6" s="49">
        <v>6</v>
      </c>
      <c r="G6" s="49">
        <v>72</v>
      </c>
      <c r="H6" s="45"/>
      <c r="I6" s="58">
        <v>28</v>
      </c>
      <c r="J6" s="57"/>
      <c r="K6" s="54"/>
      <c r="L6" s="54"/>
      <c r="M6" s="54"/>
      <c r="N6" s="54"/>
      <c r="O6" s="54"/>
      <c r="P6" s="54"/>
      <c r="Q6" s="54"/>
    </row>
    <row r="7" spans="1:17" ht="22.5" customHeight="1">
      <c r="A7" s="47" t="s">
        <v>476</v>
      </c>
      <c r="B7" s="45">
        <v>34089</v>
      </c>
      <c r="C7" s="45"/>
      <c r="D7" s="48">
        <v>6721</v>
      </c>
      <c r="E7" s="49">
        <v>10200</v>
      </c>
      <c r="F7" s="49">
        <v>6</v>
      </c>
      <c r="G7" s="49">
        <v>17167</v>
      </c>
      <c r="H7" s="45"/>
      <c r="I7" s="58"/>
      <c r="J7" s="57"/>
      <c r="K7" s="54"/>
      <c r="L7" s="54"/>
      <c r="M7" s="54"/>
      <c r="N7" s="54"/>
      <c r="O7" s="54"/>
      <c r="P7" s="54"/>
      <c r="Q7" s="54"/>
    </row>
    <row r="8" spans="1:17" ht="22.5" customHeight="1">
      <c r="A8" s="47" t="s">
        <v>477</v>
      </c>
      <c r="B8" s="45"/>
      <c r="C8" s="45"/>
      <c r="D8" s="45"/>
      <c r="E8" s="49"/>
      <c r="F8" s="49"/>
      <c r="G8" s="49"/>
      <c r="H8" s="45"/>
      <c r="I8" s="49"/>
      <c r="J8" s="57"/>
      <c r="K8" s="54"/>
      <c r="L8" s="54"/>
      <c r="M8" s="54"/>
      <c r="N8" s="54"/>
      <c r="O8" s="54"/>
      <c r="P8" s="54"/>
      <c r="Q8" s="54"/>
    </row>
    <row r="9" spans="1:17" ht="22.5" customHeight="1">
      <c r="A9" s="47" t="s">
        <v>478</v>
      </c>
      <c r="B9" s="45">
        <f t="shared" si="0"/>
        <v>217.2</v>
      </c>
      <c r="C9" s="45"/>
      <c r="D9" s="49">
        <v>1.2</v>
      </c>
      <c r="E9" s="49"/>
      <c r="F9" s="49">
        <v>216</v>
      </c>
      <c r="G9" s="49"/>
      <c r="H9" s="45"/>
      <c r="I9" s="49"/>
      <c r="J9" s="57"/>
      <c r="K9" s="54"/>
      <c r="L9" s="54"/>
      <c r="M9" s="54"/>
      <c r="N9" s="54"/>
      <c r="O9" s="54"/>
      <c r="P9" s="54"/>
      <c r="Q9" s="54"/>
    </row>
    <row r="10" spans="1:17" ht="22.5" customHeight="1">
      <c r="A10" s="47" t="s">
        <v>479</v>
      </c>
      <c r="B10" s="45">
        <f t="shared" si="0"/>
        <v>311.14</v>
      </c>
      <c r="C10" s="45"/>
      <c r="D10" s="49">
        <v>4.14</v>
      </c>
      <c r="E10" s="49">
        <v>307</v>
      </c>
      <c r="F10" s="49"/>
      <c r="G10" s="45"/>
      <c r="H10" s="45"/>
      <c r="I10" s="45"/>
      <c r="J10" s="57"/>
      <c r="K10" s="54"/>
      <c r="L10" s="54"/>
      <c r="M10" s="54"/>
      <c r="N10" s="54"/>
      <c r="O10" s="54"/>
      <c r="P10" s="54"/>
      <c r="Q10" s="54"/>
    </row>
    <row r="11" spans="1:17" ht="22.5" customHeight="1">
      <c r="A11" s="47" t="s">
        <v>480</v>
      </c>
      <c r="B11" s="45"/>
      <c r="C11" s="45"/>
      <c r="D11" s="45"/>
      <c r="E11" s="45"/>
      <c r="F11" s="45"/>
      <c r="G11" s="45"/>
      <c r="H11" s="45"/>
      <c r="I11" s="45"/>
      <c r="J11" s="57"/>
      <c r="K11" s="54"/>
      <c r="L11" s="54"/>
      <c r="M11" s="54"/>
      <c r="N11" s="54"/>
      <c r="O11" s="54"/>
      <c r="P11" s="54"/>
      <c r="Q11" s="54"/>
    </row>
    <row r="12" spans="1:17" ht="22.5" customHeight="1">
      <c r="A12" s="43" t="s">
        <v>481</v>
      </c>
      <c r="B12" s="44">
        <f t="shared" si="0"/>
        <v>60952</v>
      </c>
      <c r="C12" s="45"/>
      <c r="D12" s="46">
        <v>6582</v>
      </c>
      <c r="E12" s="46">
        <v>23558</v>
      </c>
      <c r="F12" s="46">
        <v>6713</v>
      </c>
      <c r="G12" s="46">
        <v>24009</v>
      </c>
      <c r="H12" s="45"/>
      <c r="I12" s="46">
        <v>90</v>
      </c>
      <c r="J12" s="57"/>
      <c r="K12" s="54"/>
      <c r="L12" s="54"/>
      <c r="M12" s="54"/>
      <c r="N12" s="54"/>
      <c r="O12" s="54"/>
      <c r="P12" s="54"/>
      <c r="Q12" s="54"/>
    </row>
    <row r="13" spans="1:17" ht="22.5" customHeight="1">
      <c r="A13" s="47" t="s">
        <v>482</v>
      </c>
      <c r="B13" s="45">
        <f t="shared" si="0"/>
        <v>58736</v>
      </c>
      <c r="C13" s="45"/>
      <c r="D13" s="50">
        <v>6573</v>
      </c>
      <c r="E13" s="50">
        <v>23452</v>
      </c>
      <c r="F13" s="50">
        <v>6713</v>
      </c>
      <c r="G13" s="50">
        <v>21980</v>
      </c>
      <c r="H13" s="45"/>
      <c r="I13" s="49">
        <v>18</v>
      </c>
      <c r="J13" s="57"/>
      <c r="K13" s="54"/>
      <c r="L13" s="54"/>
      <c r="M13" s="54"/>
      <c r="N13" s="54"/>
      <c r="O13" s="54"/>
      <c r="P13" s="54"/>
      <c r="Q13" s="54"/>
    </row>
    <row r="14" spans="1:17" ht="22.5" customHeight="1">
      <c r="A14" s="47" t="s">
        <v>483</v>
      </c>
      <c r="B14" s="45"/>
      <c r="C14" s="45"/>
      <c r="D14" s="51"/>
      <c r="E14" s="51"/>
      <c r="F14" s="51"/>
      <c r="G14" s="51"/>
      <c r="H14" s="45"/>
      <c r="I14" s="45"/>
      <c r="J14" s="57"/>
      <c r="K14" s="54"/>
      <c r="L14" s="54"/>
      <c r="M14" s="54"/>
      <c r="N14" s="54"/>
      <c r="O14" s="54"/>
      <c r="P14" s="54"/>
      <c r="Q14" s="54"/>
    </row>
    <row r="15" spans="1:17" ht="22.5" customHeight="1">
      <c r="A15" s="47" t="s">
        <v>484</v>
      </c>
      <c r="B15" s="45">
        <f t="shared" si="0"/>
        <v>115</v>
      </c>
      <c r="C15" s="45"/>
      <c r="D15" s="52">
        <v>9</v>
      </c>
      <c r="E15" s="52">
        <v>106</v>
      </c>
      <c r="F15" s="53"/>
      <c r="G15" s="53"/>
      <c r="H15" s="45"/>
      <c r="I15" s="45"/>
      <c r="J15" s="57"/>
      <c r="K15" s="54"/>
      <c r="L15" s="54"/>
      <c r="M15" s="54"/>
      <c r="N15" s="54"/>
      <c r="O15" s="54"/>
      <c r="P15" s="54"/>
      <c r="Q15" s="54"/>
    </row>
    <row r="16" spans="1:17" ht="22.5" customHeight="1">
      <c r="A16" s="47" t="s">
        <v>485</v>
      </c>
      <c r="B16" s="45"/>
      <c r="C16" s="45"/>
      <c r="D16" s="49"/>
      <c r="E16" s="49"/>
      <c r="F16" s="45"/>
      <c r="G16" s="45"/>
      <c r="H16" s="45"/>
      <c r="I16" s="45"/>
      <c r="J16" s="57"/>
      <c r="K16" s="54"/>
      <c r="L16" s="54"/>
      <c r="M16" s="54"/>
      <c r="N16" s="54"/>
      <c r="O16" s="54"/>
      <c r="P16" s="54"/>
      <c r="Q16" s="54"/>
    </row>
    <row r="17" spans="1:17" ht="22.5" customHeight="1">
      <c r="A17" s="43" t="s">
        <v>486</v>
      </c>
      <c r="B17" s="44">
        <v>4925</v>
      </c>
      <c r="C17" s="44">
        <f>C4-C12</f>
        <v>0</v>
      </c>
      <c r="D17" s="44">
        <v>1626</v>
      </c>
      <c r="E17" s="44">
        <v>775</v>
      </c>
      <c r="F17" s="44">
        <v>1210</v>
      </c>
      <c r="G17" s="44">
        <v>1033</v>
      </c>
      <c r="H17" s="44">
        <f>H4-H12</f>
        <v>0</v>
      </c>
      <c r="I17" s="44">
        <v>281</v>
      </c>
      <c r="J17" s="59">
        <f>J4-J12</f>
        <v>0</v>
      </c>
      <c r="K17" s="54"/>
      <c r="L17" s="54"/>
      <c r="M17" s="54"/>
      <c r="N17" s="54"/>
      <c r="O17" s="54"/>
      <c r="P17" s="54"/>
      <c r="Q17" s="54"/>
    </row>
    <row r="18" spans="1:17" ht="22.5" customHeight="1">
      <c r="A18" s="43" t="s">
        <v>487</v>
      </c>
      <c r="B18" s="44">
        <v>37321</v>
      </c>
      <c r="C18" s="44"/>
      <c r="D18" s="46">
        <v>16934</v>
      </c>
      <c r="E18" s="46">
        <v>3043</v>
      </c>
      <c r="F18" s="46">
        <v>3237</v>
      </c>
      <c r="G18" s="46">
        <v>10867</v>
      </c>
      <c r="H18" s="44"/>
      <c r="I18" s="56">
        <v>3240</v>
      </c>
      <c r="J18" s="57"/>
      <c r="K18" s="54"/>
      <c r="L18" s="54"/>
      <c r="M18" s="54"/>
      <c r="N18" s="54"/>
      <c r="O18" s="54"/>
      <c r="P18" s="54"/>
      <c r="Q18" s="54"/>
    </row>
    <row r="19" spans="2:17" ht="15" customHeight="1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2:17" ht="15" customHeight="1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2:17" ht="15" customHeight="1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2:17" ht="15" customHeight="1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2:17" ht="15" customHeigh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2:17" ht="15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2:17" ht="15" customHeight="1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2:17" ht="15" customHeight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2:17" ht="15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" customHeigh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2:17" ht="15" customHeight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2:17" ht="15" customHeight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" customHeight="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2:17" ht="15" customHeight="1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2:17" ht="15" customHeigh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" customHeight="1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2:17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2:17" ht="15" customHeight="1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2:17" ht="15" customHeight="1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2:17" ht="15" customHeight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2:17" ht="15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2:17" ht="1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2:17" ht="1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2:17" ht="1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2:17" ht="1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2:17" ht="1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2:17" ht="15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2:17" ht="1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2:17" ht="15" customHeight="1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2:17" ht="15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2:17" ht="15" customHeigh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2:17" ht="15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2:17" ht="1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2:17" ht="15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2:17" ht="15" customHeight="1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2:17" ht="15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2:17" ht="1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2:17" ht="15" customHeight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2:17" ht="15" customHeight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2:17" ht="1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15" customHeight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2:17" ht="15" customHeigh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2:17" ht="15" customHeight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2:17" ht="15" customHeight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2:17" ht="15" customHeigh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2:17" ht="15" customHeight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2:17" ht="15" customHeigh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" customHeigh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2:17" ht="15" customHeight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2:17" ht="15" customHeight="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2:17" ht="15" customHeight="1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2:17" ht="15" customHeight="1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2:17" ht="15" customHeight="1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2:17" ht="15" customHeight="1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2:17" ht="15" customHeight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17" ht="15" customHeight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2:17" ht="15" customHeight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2:17" ht="15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2:17" ht="15" customHeight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15" customHeight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2:17" ht="15" customHeight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2:17" ht="15" customHeight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2:17" ht="15" customHeight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2:17" ht="15" customHeight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2:17" ht="15" customHeight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2:17" ht="15" customHeight="1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2:17" ht="15" customHeight="1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2:17" ht="15" customHeight="1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</row>
    <row r="90" spans="2:17" ht="15" customHeight="1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2:17" ht="15" customHeight="1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2:17" ht="15" customHeight="1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2:17" ht="15" customHeight="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" customHeight="1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</row>
    <row r="95" spans="2:17" ht="15" customHeight="1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</row>
    <row r="96" spans="2:17" ht="15" customHeight="1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2:17" ht="15" customHeight="1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2:17" ht="15" customHeight="1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2:17" ht="15" customHeight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2:17" ht="15" customHeight="1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2:17" ht="15" customHeight="1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2:17" ht="15" customHeight="1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2:17" ht="15" customHeight="1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  <row r="104" spans="2:17" ht="15" customHeight="1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  <row r="105" spans="2:17" ht="15" customHeight="1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</row>
    <row r="106" spans="2:17" ht="15" customHeight="1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</row>
    <row r="107" spans="2:17" ht="15" customHeight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</row>
    <row r="108" spans="2:17" ht="15" customHeight="1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</row>
    <row r="109" spans="2:17" ht="15" customHeight="1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</row>
    <row r="110" spans="2:17" ht="15" customHeight="1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</row>
    <row r="111" spans="2:17" ht="15" customHeight="1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</row>
    <row r="112" spans="2:17" ht="15" customHeight="1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2:17" ht="15" customHeight="1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</row>
    <row r="114" spans="2:17" ht="15" customHeight="1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</row>
    <row r="115" spans="2:17" ht="15" customHeight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</row>
    <row r="116" spans="2:17" ht="15" customHeight="1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2:17" ht="15" customHeight="1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</row>
    <row r="118" spans="2:17" ht="15" customHeight="1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</row>
    <row r="119" spans="2:17" ht="15" customHeight="1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</row>
    <row r="120" spans="2:17" ht="15" customHeight="1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</sheetData>
  <sheetProtection/>
  <mergeCells count="2">
    <mergeCell ref="A1:J1"/>
    <mergeCell ref="A2:J2"/>
  </mergeCells>
  <printOptions horizontalCentered="1"/>
  <pageMargins left="0.5118055555555555" right="0.39305555555555555" top="1" bottom="0.5506944444444445" header="0.5" footer="0.3145833333333333"/>
  <pageSetup firstPageNumber="21" useFirstPageNumber="1" horizontalDpi="600" verticalDpi="600" orientation="landscape" paperSize="9"/>
  <headerFooter>
    <oddFooter xml:space="preserve">&amp;C 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35.125" style="0" customWidth="1"/>
    <col min="2" max="2" width="38.375" style="28" customWidth="1"/>
    <col min="3" max="3" width="27.25390625" style="0" customWidth="1"/>
  </cols>
  <sheetData>
    <row r="1" ht="20.25" customHeight="1">
      <c r="A1" s="29"/>
    </row>
    <row r="2" spans="1:3" ht="32.25" customHeight="1">
      <c r="A2" s="30" t="s">
        <v>488</v>
      </c>
      <c r="B2" s="30"/>
      <c r="C2" s="30"/>
    </row>
    <row r="3" spans="1:3" s="27" customFormat="1" ht="19.5" customHeight="1">
      <c r="A3" s="31"/>
      <c r="B3" s="32"/>
      <c r="C3" s="33" t="s">
        <v>399</v>
      </c>
    </row>
    <row r="4" spans="1:3" ht="49.5" customHeight="1">
      <c r="A4" s="34" t="s">
        <v>2</v>
      </c>
      <c r="B4" s="34" t="s">
        <v>489</v>
      </c>
      <c r="C4" s="34" t="s">
        <v>69</v>
      </c>
    </row>
    <row r="5" spans="1:3" ht="49.5" customHeight="1">
      <c r="A5" s="34" t="s">
        <v>54</v>
      </c>
      <c r="B5" s="35">
        <v>4061</v>
      </c>
      <c r="C5" s="36" t="s">
        <v>490</v>
      </c>
    </row>
    <row r="6" spans="1:3" ht="49.5" customHeight="1">
      <c r="A6" s="37" t="s">
        <v>491</v>
      </c>
      <c r="B6" s="35">
        <v>0</v>
      </c>
      <c r="C6" s="36"/>
    </row>
    <row r="7" spans="1:3" ht="49.5" customHeight="1">
      <c r="A7" s="37" t="s">
        <v>492</v>
      </c>
      <c r="B7" s="35">
        <v>3337</v>
      </c>
      <c r="C7" s="36" t="s">
        <v>493</v>
      </c>
    </row>
    <row r="8" spans="1:3" ht="49.5" customHeight="1">
      <c r="A8" s="37" t="s">
        <v>494</v>
      </c>
      <c r="B8" s="35">
        <v>724</v>
      </c>
      <c r="C8" s="36" t="s">
        <v>495</v>
      </c>
    </row>
    <row r="9" spans="1:3" ht="49.5" customHeight="1">
      <c r="A9" s="38" t="s">
        <v>496</v>
      </c>
      <c r="B9" s="35">
        <v>687</v>
      </c>
      <c r="C9" s="36" t="s">
        <v>497</v>
      </c>
    </row>
    <row r="10" spans="1:3" ht="49.5" customHeight="1">
      <c r="A10" s="39" t="s">
        <v>498</v>
      </c>
      <c r="B10" s="35">
        <v>37</v>
      </c>
      <c r="C10" s="36" t="s">
        <v>499</v>
      </c>
    </row>
    <row r="11" ht="22.5" customHeight="1"/>
    <row r="12" spans="1:3" ht="57" customHeight="1">
      <c r="A12" s="40" t="s">
        <v>500</v>
      </c>
      <c r="B12" s="40"/>
      <c r="C12" s="40"/>
    </row>
  </sheetData>
  <sheetProtection/>
  <mergeCells count="2">
    <mergeCell ref="A2:C2"/>
    <mergeCell ref="A12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曾勤欢</cp:lastModifiedBy>
  <cp:lastPrinted>2020-06-01T00:18:31Z</cp:lastPrinted>
  <dcterms:created xsi:type="dcterms:W3CDTF">1996-12-17T01:32:42Z</dcterms:created>
  <dcterms:modified xsi:type="dcterms:W3CDTF">2020-07-13T07:42:06Z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